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3.xml" ContentType="application/vnd.openxmlformats-officedocument.spreadsheetml.comments+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showInkAnnotation="0" codeName="ThisWorkbook" defaultThemeVersion="124226"/>
  <mc:AlternateContent xmlns:mc="http://schemas.openxmlformats.org/markup-compatibility/2006">
    <mc:Choice Requires="x15">
      <x15ac:absPath xmlns:x15ac="http://schemas.microsoft.com/office/spreadsheetml/2010/11/ac" url="https://unedaccr-my.sharepoint.com/personal/vchavarriaj_uned_ac_cr/Documents/UNED-PROCI/VR PROCI/2023/VR/"/>
    </mc:Choice>
  </mc:AlternateContent>
  <xr:revisionPtr revIDLastSave="0" documentId="8_{168FB687-9DCD-4A09-A070-E401834183B8}" xr6:coauthVersionLast="36" xr6:coauthVersionMax="36" xr10:uidLastSave="{00000000-0000-0000-0000-000000000000}"/>
  <bookViews>
    <workbookView xWindow="-120" yWindow="-120" windowWidth="20730" windowHeight="11160" firstSheet="2" activeTab="4" xr2:uid="{00000000-000D-0000-FFFF-FFFF00000000}"/>
  </bookViews>
  <sheets>
    <sheet name="prueba" sheetId="3" state="hidden" r:id="rId1"/>
    <sheet name="Estructura de riesgos_UNED" sheetId="26" r:id="rId2"/>
    <sheet name="Estructura de riesgos de TI" sheetId="27" r:id="rId3"/>
    <sheet name="Etapa 1 Identificación" sheetId="22" r:id="rId4"/>
    <sheet name="Mapa de Calor" sheetId="11" r:id="rId5"/>
    <sheet name="Base calculos" sheetId="4" state="hidden" r:id="rId6"/>
    <sheet name="Estructura Presupuestaria" sheetId="23" state="hidden" r:id="rId7"/>
    <sheet name="Estructura formulada" sheetId="7" state="hidden" r:id="rId8"/>
    <sheet name="Base calculos 3" sheetId="8" state="hidden" r:id="rId9"/>
    <sheet name="Análisis Riesgo Puro" sheetId="5" state="hidden" r:id="rId10"/>
    <sheet name="Estructura de Riesgos 2013" sheetId="1" state="hidden" r:id="rId11"/>
    <sheet name="Probabilida e Impacto" sheetId="10" state="hidden" r:id="rId12"/>
    <sheet name="Mapa de Riesgo" sheetId="6" state="hidden" r:id="rId13"/>
    <sheet name="Hoja1" sheetId="15" state="hidden" r:id="rId14"/>
    <sheet name="Mapa de Calor (2)" sheetId="19" state="hidden" r:id="rId15"/>
    <sheet name="Etapa 2 Análisis R.Control" sheetId="18" r:id="rId16"/>
    <sheet name="Evaluación" sheetId="14" r:id="rId17"/>
    <sheet name="Administración" sheetId="20" r:id="rId18"/>
    <sheet name="Informe de adm del riesgo" sheetId="24" r:id="rId19"/>
    <sheet name="Lista de participantes" sheetId="25" r:id="rId20"/>
  </sheets>
  <externalReferences>
    <externalReference r:id="rId21"/>
  </externalReferences>
  <definedNames>
    <definedName name="_1_DIRECCION_SUPERIOR_Y_PLANIFICACION">'Estructura Presupuestaria'!$D$3:$D$8</definedName>
    <definedName name="_2._ADMINISTRACION_GENERAL">'Estructura Presupuestaria'!$E$3:$E$8</definedName>
    <definedName name="_3._VIDA_ESTUDIANTIL">'Estructura Presupuestaria'!$F$3:$F$8</definedName>
    <definedName name="_4._DOCENCIA">'Estructura Presupuestaria'!$G$3:$G$8</definedName>
    <definedName name="_5._EXTENSION">'Estructura Presupuestaria'!$H$3:$H$8</definedName>
    <definedName name="_6._INVESTIGACIÓN">'Estructura Presupuestaria'!$I$3:$I$8</definedName>
    <definedName name="_7._PRODUCCION_Y_DISTRIBUCION_DE_MATERIALES">'Estructura Presupuestaria'!$J$3:$J$8</definedName>
    <definedName name="_8._INVERSIONES">'Estructura Presupuestaria'!$K$3:$K$8</definedName>
    <definedName name="_9._ACUERDO_DE_MEJORAMIENTO_INSTITUCIONAL__AMI">'Estructura Presupuestaria'!$L$3:$L$8</definedName>
    <definedName name="_xlnm._FilterDatabase" localSheetId="10" hidden="1">'Estructura de Riesgos 2013'!$A$1:$D$185</definedName>
    <definedName name="_ftn1" localSheetId="10">'Estructura de Riesgos 2013'!#REF!</definedName>
    <definedName name="_ftn2" localSheetId="10">'Estructura de Riesgos 2013'!#REF!</definedName>
    <definedName name="_ftn3" localSheetId="10">'Estructura de Riesgos 2013'!#REF!</definedName>
    <definedName name="_ftn4" localSheetId="10">'Estructura de Riesgos 2013'!#REF!</definedName>
    <definedName name="_ftn5" localSheetId="10">'Estructura de Riesgos 2013'!#REF!</definedName>
    <definedName name="_ftn6" localSheetId="10">'Estructura de Riesgos 2013'!#REF!</definedName>
    <definedName name="_ftnref1" localSheetId="10">'Estructura de Riesgos 2013'!$D$1</definedName>
    <definedName name="_ftnref2" localSheetId="10">'Estructura de Riesgos 2013'!#REF!</definedName>
    <definedName name="_ftnref3" localSheetId="10">'Estructura de Riesgos 2013'!#REF!</definedName>
    <definedName name="_ftnref4" localSheetId="10">'Estructura de Riesgos 2013'!#REF!</definedName>
    <definedName name="_ftnref5" localSheetId="10">'Estructura de Riesgos 2013'!#REF!</definedName>
    <definedName name="_ftnref6" localSheetId="10">'Estructura de Riesgos 2013'!#REF!</definedName>
    <definedName name="Actividades_de_control_sobre_el_patrimonio">'Base calculos 3'!$P$2:$P$24</definedName>
    <definedName name="Ambiental">'Base calculos 3'!$AC$2:$AC$24</definedName>
    <definedName name="Ámbitos">'Estructura formulada'!$A$1:$C$1</definedName>
    <definedName name="_xlnm.Print_Area" localSheetId="10">'Estructura de Riesgos 2013'!$A$1:$D$185</definedName>
    <definedName name="_xlnm.Print_Area" localSheetId="18">'Informe de adm del riesgo'!$B$1:$O$20</definedName>
    <definedName name="_xlnm.Print_Area" localSheetId="19">'Lista de participantes'!$B$1:$E$14</definedName>
    <definedName name="_xlnm.Print_Area" localSheetId="4">'Mapa de Calor'!$B$2:$I$13</definedName>
    <definedName name="Calidad">'Base calculos 3'!$X$2:$X$21</definedName>
    <definedName name="Capacidad_de_respuesta">'Base calculos 3'!$J$2:$J$24</definedName>
    <definedName name="Circunstancias_Políticas">'Estructura formulada'!#REF!</definedName>
    <definedName name="Compras_e_Inventarios">'Base calculos 3'!$Q$2:$Q$24</definedName>
    <definedName name="Comunicación">'Base calculos 3'!$K$2:$K$24</definedName>
    <definedName name="Contratos_Comerciales">'Base calculos 3'!$AE$2:$AE$24</definedName>
    <definedName name="Cooperación">'Base calculos 3'!$AD$2:$AD$24</definedName>
    <definedName name="Crédito">'Base calculos 3'!$G$2:$G$24</definedName>
    <definedName name="De_continuidad">'Estructura formulada'!$B$2:$B$3</definedName>
    <definedName name="De_Tecnología">'Estructura formulada'!#REF!</definedName>
    <definedName name="Desastres_Naturales_y_Provocados">'Estructura formulada'!#REF!</definedName>
    <definedName name="Documentación">'Base calculos 3'!$L$2:$L$24</definedName>
    <definedName name="Duplicidad_de_funciones">'Base calculos 3'!#REF!</definedName>
    <definedName name="Efectividad">'Base calculos 3'!$M$2:$M$24</definedName>
    <definedName name="Estratégico_Dirección">'Estructura formulada'!$A$2:$A$6</definedName>
    <definedName name="Estratégicos">'Estructura formulada'!$A$2:$A$5</definedName>
    <definedName name="Financieros">'Estructura formulada'!$B$2:$B$6</definedName>
    <definedName name="Fraude">'Base calculos 3'!$S$2:$S$24</definedName>
    <definedName name="Imagen">'Base calculos 3'!$C$2:$C$24</definedName>
    <definedName name="Indicadores_de_Gestión">'Base calculos 3'!$B$2:$B$24</definedName>
    <definedName name="Información">'Base calculos 3'!$R$2:$R$24</definedName>
    <definedName name="Infraestructura">'Estructura formulada'!#REF!</definedName>
    <definedName name="Infraestructura_de_TI">'Base calculos 3'!$T$2:$T$6</definedName>
    <definedName name="Instalaciones_físicas">'Base calculos 3'!$AA$2:$AA$24</definedName>
    <definedName name="Integridad">'Base calculos 3'!$T$2:$T$21</definedName>
    <definedName name="Integridad__Riesgos_asociados_con_la_autorización__completitud_y_exactitud_de_la_entrada__procesamiento_y_reportes_de_las_aplicaciones_utilizadas_en_una_organización._Aplican_en_cada_aspecto_de_un_sistema_de_soporte_de_procesamiento_de_negocio_y_están_pre">'Base calculos 3'!$T$2:$T$9:'Base calculos 3'!$T$21</definedName>
    <definedName name="Laborales">'Estructura formulada'!#REF!</definedName>
    <definedName name="Legales">'Base calculos 3'!$AF$2:$AF$24</definedName>
    <definedName name="Liquidez">'Base calculos 3'!$F$2:$F$24</definedName>
    <definedName name="Mercado">'Base calculos 3'!$E$2:$E$24</definedName>
    <definedName name="Normativa_interna">'Base calculos 3'!$N$2:$N$24</definedName>
    <definedName name="Operativo">'Base calculos 3'!$H$2:$H$24</definedName>
    <definedName name="Operativos">'Estructura formulada'!$C$2:$C$6</definedName>
    <definedName name="Planificación_de_Recursos">'Base calculos 3'!$D$2:$D$24</definedName>
    <definedName name="Planificación_Estratégica">'Base calculos 3'!$A$2:$A$24</definedName>
    <definedName name="Políticas_Públicas">'Base calculos 3'!$AH$2:$AH$24</definedName>
    <definedName name="PROGRAMAS">'Estructura Presupuestaria'!$C$2:$C$10</definedName>
    <definedName name="Proyectos_Nacionales_e_Internacionales">'Base calculos 3'!$AG$2:$AG$24</definedName>
    <definedName name="Recursos_Humanos">'Estructura formulada'!#REF!</definedName>
    <definedName name="Relaciones_de_Cooperación_Comerciales_y_Legales">'Estructura formulada'!#REF!</definedName>
    <definedName name="Riesgo_de_Infraestructura">'Base calculos 3'!$W$2:$W$24</definedName>
    <definedName name="Riesgos_de_Acceso">'Base calculos 3'!$V$2:$V$24</definedName>
    <definedName name="Salud_ocupacional_e_higiene_laboral">'Base calculos 3'!$AB$2:$AB$24</definedName>
    <definedName name="Satisfacción_del_cliente">'Base calculos 3'!$O$2:$O$24</definedName>
    <definedName name="Seguridad">'Base calculos 3'!$AI$2:$AI$24</definedName>
    <definedName name="Seguridad_digital">'Base calculos 3'!$U$2:$U$7</definedName>
    <definedName name="Seguridad_informática_General">'Base calculos 3'!$U$2:$U$21</definedName>
    <definedName name="Seguridad_Institucional">'Estructura formulada'!#REF!</definedName>
    <definedName name="Servicios_básicos">'Base calculos 3'!$Z$2:$Z$24</definedName>
    <definedName name="Servicios_generales">'Base calculos 3'!$Y$2:$Y$24</definedName>
    <definedName name="Sistemas_de_información_y_sitios_web">'Base calculos 3'!$V$2:$V$8</definedName>
    <definedName name="Software_institucional">'Base calculos 3'!$W$2:$W$7</definedName>
    <definedName name="Subprograma_01_Administración_General">'Estructura Presupuestaria'!$B$27:$B$38</definedName>
    <definedName name="Subprograma_01_Asuntos_Estudiantiles">'Estructura Presupuestaria'!$B$45:$B$51</definedName>
    <definedName name="Subprograma_01_Dirección_Superior">'Estructura Presupuestaria'!$B$2:$B$12</definedName>
    <definedName name="Subprograma_01_Elaboración_de_Materiales">'Estructura Presupuestaria'!$B$174:$B$177</definedName>
    <definedName name="Subprograma_01_Extensión">'Estructura Presupuestaria'!$B$131:$B$138</definedName>
    <definedName name="Subprograma_01_Gestión_Administrativa">'Estructura Presupuestaria'!$B$191</definedName>
    <definedName name="Subprograma_01_Inversiones">'Estructura Presupuestaria'!$B$186</definedName>
    <definedName name="Subprograma_01_Investigación">'Estructura Presupuestaria'!$B$158:$B$160</definedName>
    <definedName name="Subprograma_01_Servicios_de_Apoyo_a_la_Docencia">'Estructura Presupuestaria'!$B$64:$B$72</definedName>
    <definedName name="Subprograma_02_Actividades_Estudiantiles">'Estructura Presupuestaria'!$B$53</definedName>
    <definedName name="Subprograma_02_Docente">'Estructura Presupuestaria'!$B$74:$B$80</definedName>
    <definedName name="Subprograma_02_Fondo_del_Sistema">'Estructura Presupuestaria'!$B$188</definedName>
    <definedName name="Subprograma_02_Iniciativas_del_AMI_–_UNED">'Estructura Presupuestaria'!$B$193:$B$201</definedName>
    <definedName name="Subprograma_02_Planificación">'Estructura Presupuestaria'!$B$14:$B$20</definedName>
    <definedName name="Subprograma_02_Producción_y_Distribución_de_Materiales">'Estructura Presupuestaria'!$B$179:$B$180</definedName>
    <definedName name="Subprograma_03_Auditoría">'Estructura Presupuestaria'!$B$22</definedName>
    <definedName name="Subprograma_03_Posgrados">'Estructura Presupuestaria'!$B$82</definedName>
    <definedName name="Subprograma_04_Centros_Universitarios">'Estructura Presupuestaria'!$B$84:$B$121</definedName>
    <definedName name="Subprograma_07_Gobierno_Digital">'Estructura Presupuestaria'!$B$24</definedName>
    <definedName name="Subprograma_10_Fondo_del_Sistema_Área_Administrativa">'Estructura Presupuestaria'!$B$40:$B$43</definedName>
    <definedName name="Subprograma_10_Fondo_del_Sistema_Área_Docencia">'Estructura Presupuestaria'!$B$123:$B$126</definedName>
    <definedName name="Subprograma_10_Fondo_del_Sistema_Área_Extensión">'Estructura Presupuestaria'!$B$140:$B$155</definedName>
    <definedName name="Subprograma_10_Fondo_del_Sistema_Área_Investigación">'Estructura Presupuestaria'!$B$162:$B$172</definedName>
    <definedName name="Subprograma_10_Fondo_del_Sistema_Área_Producción_de_Materiales">'Estructura Presupuestaria'!$B$182:$B$183</definedName>
    <definedName name="Subprograma_10_Fondo_del_Sistema_Área_Vida_Estudiantil">'Estructura Presupuestaria'!$B$55:$B$61</definedName>
    <definedName name="Subprograma_16_Sede_Interuniversitaria_de_Alajuela">'Estructura Presupuestaria'!$B$128</definedName>
    <definedName name="Talento_Humano">'Base calculos 3'!$I$2:$I$24</definedName>
    <definedName name="_xlnm.Print_Titles" localSheetId="10">'Estructura de Riesgos 2013'!$1:$1</definedName>
  </definedNames>
  <calcPr calcId="191029"/>
  <fileRecoveryPr autoRecover="0"/>
</workbook>
</file>

<file path=xl/calcChain.xml><?xml version="1.0" encoding="utf-8"?>
<calcChain xmlns="http://schemas.openxmlformats.org/spreadsheetml/2006/main">
  <c r="C53" i="20" l="1"/>
  <c r="B53" i="20"/>
  <c r="C48" i="20"/>
  <c r="B48" i="20"/>
  <c r="X61" i="18"/>
  <c r="S61" i="18"/>
  <c r="Q61" i="18"/>
  <c r="O61" i="18"/>
  <c r="M61" i="18"/>
  <c r="K61" i="18"/>
  <c r="T61" i="18" s="1"/>
  <c r="U61" i="18" s="1"/>
  <c r="S60" i="18"/>
  <c r="Q60" i="18"/>
  <c r="O60" i="18"/>
  <c r="M60" i="18"/>
  <c r="K60" i="18"/>
  <c r="T60" i="18" s="1"/>
  <c r="U60" i="18" s="1"/>
  <c r="T59" i="18"/>
  <c r="U59" i="18" s="1"/>
  <c r="S59" i="18"/>
  <c r="Q59" i="18"/>
  <c r="O59" i="18"/>
  <c r="M59" i="18"/>
  <c r="K59" i="18"/>
  <c r="S58" i="18"/>
  <c r="Q58" i="18"/>
  <c r="O58" i="18"/>
  <c r="M58" i="18"/>
  <c r="K58" i="18"/>
  <c r="T58" i="18" s="1"/>
  <c r="E58" i="18"/>
  <c r="Y61" i="18" s="1"/>
  <c r="D58" i="18"/>
  <c r="C58" i="18"/>
  <c r="X56" i="18"/>
  <c r="S56" i="18"/>
  <c r="Q56" i="18"/>
  <c r="O56" i="18"/>
  <c r="M56" i="18"/>
  <c r="K56" i="18"/>
  <c r="T56" i="18" s="1"/>
  <c r="U56" i="18" s="1"/>
  <c r="S55" i="18"/>
  <c r="Q55" i="18"/>
  <c r="O55" i="18"/>
  <c r="M55" i="18"/>
  <c r="K55" i="18"/>
  <c r="T55" i="18" s="1"/>
  <c r="U55" i="18" s="1"/>
  <c r="T54" i="18"/>
  <c r="U54" i="18" s="1"/>
  <c r="S54" i="18"/>
  <c r="Q54" i="18"/>
  <c r="O54" i="18"/>
  <c r="M54" i="18"/>
  <c r="K54" i="18"/>
  <c r="S53" i="18"/>
  <c r="Q53" i="18"/>
  <c r="O53" i="18"/>
  <c r="M53" i="18"/>
  <c r="K53" i="18"/>
  <c r="T53" i="18" s="1"/>
  <c r="E53" i="18"/>
  <c r="Y56" i="18" s="1"/>
  <c r="D53" i="18"/>
  <c r="C53" i="18"/>
  <c r="V42" i="18"/>
  <c r="V32" i="18"/>
  <c r="V26" i="18"/>
  <c r="V10" i="18"/>
  <c r="U58" i="18" l="1"/>
  <c r="W61" i="18"/>
  <c r="W58" i="18"/>
  <c r="X58" i="18" s="1"/>
  <c r="V58" i="18"/>
  <c r="U53" i="18"/>
  <c r="W53" i="18"/>
  <c r="X53" i="18" s="1"/>
  <c r="W56" i="18"/>
  <c r="V53" i="18"/>
  <c r="F19" i="24"/>
  <c r="E5" i="25" l="1"/>
  <c r="C5" i="25"/>
  <c r="F12" i="24"/>
  <c r="D47" i="18"/>
  <c r="C47" i="18"/>
  <c r="D42" i="18"/>
  <c r="C42" i="18"/>
  <c r="D37" i="18"/>
  <c r="C37" i="18"/>
  <c r="C32" i="18"/>
  <c r="C26" i="18"/>
  <c r="D20" i="18"/>
  <c r="C20" i="18"/>
  <c r="C20" i="24"/>
  <c r="C18" i="24"/>
  <c r="C16" i="24"/>
  <c r="C15" i="24"/>
  <c r="C14" i="24"/>
  <c r="C10" i="24"/>
  <c r="M10" i="24"/>
  <c r="N10" i="24"/>
  <c r="M11" i="24"/>
  <c r="N11" i="24"/>
  <c r="M12" i="24"/>
  <c r="N12" i="24"/>
  <c r="M13" i="24"/>
  <c r="N13" i="24"/>
  <c r="L11" i="24"/>
  <c r="L12" i="24"/>
  <c r="L13" i="24"/>
  <c r="L10" i="24"/>
  <c r="M9" i="24"/>
  <c r="N9" i="24"/>
  <c r="O9" i="24"/>
  <c r="L9" i="24"/>
  <c r="D27" i="14"/>
  <c r="D25" i="14"/>
  <c r="D17" i="14"/>
  <c r="J25" i="22"/>
  <c r="J26" i="22" s="1"/>
  <c r="J27" i="22" s="1"/>
  <c r="K25" i="22"/>
  <c r="K26" i="22" s="1"/>
  <c r="K27" i="22" s="1"/>
  <c r="J23" i="22"/>
  <c r="K23" i="22"/>
  <c r="K29" i="22" l="1"/>
  <c r="J29" i="22"/>
  <c r="L20" i="24"/>
  <c r="M20" i="24"/>
  <c r="N20" i="24"/>
  <c r="O20" i="24"/>
  <c r="K20" i="24"/>
  <c r="K19" i="24"/>
  <c r="L19" i="24"/>
  <c r="M19" i="24"/>
  <c r="N19" i="24"/>
  <c r="O19" i="24"/>
  <c r="L18" i="24"/>
  <c r="M18" i="24"/>
  <c r="N18" i="24"/>
  <c r="O18" i="24"/>
  <c r="K18" i="24"/>
  <c r="K17" i="24"/>
  <c r="L17" i="24"/>
  <c r="M17" i="24"/>
  <c r="N17" i="24"/>
  <c r="O17" i="24"/>
  <c r="L16" i="24"/>
  <c r="M16" i="24"/>
  <c r="N16" i="24"/>
  <c r="O16" i="24"/>
  <c r="K16" i="24"/>
  <c r="L15" i="24"/>
  <c r="M15" i="24"/>
  <c r="N15" i="24"/>
  <c r="O15" i="24"/>
  <c r="K15" i="24"/>
  <c r="L14" i="24"/>
  <c r="M14" i="24"/>
  <c r="N14" i="24"/>
  <c r="O14" i="24"/>
  <c r="K14" i="24"/>
  <c r="K10" i="24"/>
  <c r="K11" i="24"/>
  <c r="O11" i="24"/>
  <c r="K12" i="24"/>
  <c r="O12" i="24"/>
  <c r="K13" i="24"/>
  <c r="O13" i="24"/>
  <c r="O10" i="24"/>
  <c r="K9" i="24"/>
  <c r="K8" i="24"/>
  <c r="L8" i="24"/>
  <c r="M8" i="24"/>
  <c r="N8" i="24"/>
  <c r="O8" i="24"/>
  <c r="M7" i="24"/>
  <c r="N7" i="24"/>
  <c r="O7" i="24"/>
  <c r="L7" i="24"/>
  <c r="K7" i="24"/>
  <c r="I20" i="24"/>
  <c r="I19" i="24"/>
  <c r="I18" i="24"/>
  <c r="I16" i="24"/>
  <c r="I15" i="24"/>
  <c r="I14" i="24"/>
  <c r="I10" i="24"/>
  <c r="I9" i="24"/>
  <c r="I7" i="24"/>
  <c r="C6" i="24" l="1"/>
  <c r="C3" i="24"/>
  <c r="C2" i="24"/>
  <c r="B23" i="22"/>
  <c r="B25" i="22"/>
  <c r="B26" i="22" l="1"/>
  <c r="B27" i="22" s="1"/>
  <c r="B29" i="22"/>
  <c r="X23" i="18"/>
  <c r="S23" i="18"/>
  <c r="Q23" i="18"/>
  <c r="O23" i="18"/>
  <c r="M23" i="18"/>
  <c r="K23" i="18"/>
  <c r="S22" i="18"/>
  <c r="Q22" i="18"/>
  <c r="O22" i="18"/>
  <c r="M22" i="18"/>
  <c r="K22" i="18"/>
  <c r="S21" i="18"/>
  <c r="Q21" i="18"/>
  <c r="O21" i="18"/>
  <c r="M21" i="18"/>
  <c r="K21" i="18"/>
  <c r="T21" i="18" s="1"/>
  <c r="U21" i="18" s="1"/>
  <c r="S20" i="18"/>
  <c r="Q20" i="18"/>
  <c r="O20" i="18"/>
  <c r="M20" i="18"/>
  <c r="K20" i="18"/>
  <c r="T23" i="18" l="1"/>
  <c r="U23" i="18" s="1"/>
  <c r="T20" i="18"/>
  <c r="U20" i="18" s="1"/>
  <c r="T22" i="18"/>
  <c r="U22" i="18" s="1"/>
  <c r="D3" i="24"/>
  <c r="D2" i="24"/>
  <c r="B27" i="14"/>
  <c r="C27" i="14"/>
  <c r="B25" i="14"/>
  <c r="C25" i="14"/>
  <c r="B23" i="14"/>
  <c r="B43" i="20" s="1"/>
  <c r="E20" i="24" s="1"/>
  <c r="C23" i="14"/>
  <c r="C43" i="20" s="1"/>
  <c r="F20" i="24" s="1"/>
  <c r="B21" i="14"/>
  <c r="B38" i="20" s="1"/>
  <c r="E18" i="24" s="1"/>
  <c r="C21" i="14"/>
  <c r="C38" i="20" s="1"/>
  <c r="F18" i="24" s="1"/>
  <c r="B19" i="14"/>
  <c r="B33" i="20" s="1"/>
  <c r="E16" i="24" s="1"/>
  <c r="C19" i="14"/>
  <c r="C33" i="20" s="1"/>
  <c r="F16" i="24" s="1"/>
  <c r="B17" i="14"/>
  <c r="B28" i="20" s="1"/>
  <c r="E15" i="24" s="1"/>
  <c r="C17" i="14"/>
  <c r="C28" i="20" s="1"/>
  <c r="F15" i="24" s="1"/>
  <c r="B15" i="14"/>
  <c r="B23" i="20" s="1"/>
  <c r="E14" i="24" s="1"/>
  <c r="C15" i="14"/>
  <c r="C23" i="20" s="1"/>
  <c r="F14" i="24" s="1"/>
  <c r="B13" i="14"/>
  <c r="B18" i="20" s="1"/>
  <c r="E10" i="24" s="1"/>
  <c r="C13" i="14"/>
  <c r="C18" i="20" s="1"/>
  <c r="F10" i="24" s="1"/>
  <c r="C15" i="18"/>
  <c r="B11" i="14" s="1"/>
  <c r="B13" i="20" s="1"/>
  <c r="E9" i="24" s="1"/>
  <c r="D15" i="18"/>
  <c r="C11" i="14" s="1"/>
  <c r="C13" i="20" s="1"/>
  <c r="F9" i="24" s="1"/>
  <c r="C10" i="18"/>
  <c r="B9" i="14" s="1"/>
  <c r="B9" i="20" s="1"/>
  <c r="E7" i="24" s="1"/>
  <c r="D10" i="18"/>
  <c r="C9" i="14" s="1"/>
  <c r="C9" i="20" s="1"/>
  <c r="F7" i="24" s="1"/>
  <c r="H20" i="24"/>
  <c r="H18" i="24"/>
  <c r="H16" i="24"/>
  <c r="H15" i="24"/>
  <c r="H14" i="24"/>
  <c r="H10" i="24"/>
  <c r="H9" i="24"/>
  <c r="H7" i="24"/>
  <c r="J15" i="24"/>
  <c r="G23" i="22"/>
  <c r="G25" i="22"/>
  <c r="F23" i="22"/>
  <c r="F25" i="22"/>
  <c r="K32" i="18"/>
  <c r="T32" i="18" s="1"/>
  <c r="M32" i="18"/>
  <c r="O32" i="18"/>
  <c r="Q32" i="18"/>
  <c r="S32" i="18"/>
  <c r="S26" i="18"/>
  <c r="K10" i="18"/>
  <c r="M10" i="18"/>
  <c r="O10" i="18"/>
  <c r="Q10" i="18"/>
  <c r="S10" i="18"/>
  <c r="E23" i="22"/>
  <c r="E26" i="22" s="1"/>
  <c r="E27" i="22" s="1"/>
  <c r="E25" i="22"/>
  <c r="D23" i="22"/>
  <c r="D25" i="22"/>
  <c r="M50" i="18"/>
  <c r="O50" i="18"/>
  <c r="Q50" i="18"/>
  <c r="S50" i="18"/>
  <c r="M49" i="18"/>
  <c r="T49" i="18" s="1"/>
  <c r="U49" i="18" s="1"/>
  <c r="O49" i="18"/>
  <c r="Q49" i="18"/>
  <c r="S49" i="18"/>
  <c r="M48" i="18"/>
  <c r="O48" i="18"/>
  <c r="Q48" i="18"/>
  <c r="S48" i="18"/>
  <c r="M47" i="18"/>
  <c r="O47" i="18"/>
  <c r="Q47" i="18"/>
  <c r="S47" i="18"/>
  <c r="S42" i="18"/>
  <c r="M45" i="18"/>
  <c r="O45" i="18"/>
  <c r="Q45" i="18"/>
  <c r="S45" i="18"/>
  <c r="M44" i="18"/>
  <c r="O44" i="18"/>
  <c r="Q44" i="18"/>
  <c r="S44" i="18"/>
  <c r="S43" i="18"/>
  <c r="M39" i="18"/>
  <c r="T39" i="18"/>
  <c r="U39" i="18" s="1"/>
  <c r="O39" i="18"/>
  <c r="Q39" i="18"/>
  <c r="S39" i="18"/>
  <c r="M37" i="18"/>
  <c r="O37" i="18"/>
  <c r="Q37" i="18"/>
  <c r="S37" i="18"/>
  <c r="T37" i="18" s="1"/>
  <c r="M40" i="18"/>
  <c r="O40" i="18"/>
  <c r="Q40" i="18"/>
  <c r="S40" i="18"/>
  <c r="M38" i="18"/>
  <c r="O38" i="18"/>
  <c r="T38" i="18" s="1"/>
  <c r="U38" i="18" s="1"/>
  <c r="Q38" i="18"/>
  <c r="S38" i="18"/>
  <c r="M34" i="18"/>
  <c r="O34" i="18"/>
  <c r="Q34" i="18"/>
  <c r="S34" i="18"/>
  <c r="M35" i="18"/>
  <c r="O35" i="18"/>
  <c r="Q35" i="18"/>
  <c r="S35" i="18"/>
  <c r="M33" i="18"/>
  <c r="O33" i="18"/>
  <c r="Q33" i="18"/>
  <c r="S33" i="18"/>
  <c r="M28" i="18"/>
  <c r="O28" i="18"/>
  <c r="Q28" i="18"/>
  <c r="S28" i="18"/>
  <c r="M29" i="18"/>
  <c r="O29" i="18"/>
  <c r="T29" i="18" s="1"/>
  <c r="U29" i="18" s="1"/>
  <c r="Q29" i="18"/>
  <c r="S29" i="18"/>
  <c r="M27" i="18"/>
  <c r="O27" i="18"/>
  <c r="Q27" i="18"/>
  <c r="S27" i="18"/>
  <c r="M17" i="18"/>
  <c r="O17" i="18"/>
  <c r="Q17" i="18"/>
  <c r="S17" i="18"/>
  <c r="M15" i="18"/>
  <c r="T15" i="18" s="1"/>
  <c r="O15" i="18"/>
  <c r="Q15" i="18"/>
  <c r="S15" i="18"/>
  <c r="M18" i="18"/>
  <c r="O18" i="18"/>
  <c r="Q18" i="18"/>
  <c r="S18" i="18"/>
  <c r="M16" i="18"/>
  <c r="O16" i="18"/>
  <c r="Q16" i="18"/>
  <c r="S16" i="18"/>
  <c r="K50" i="18"/>
  <c r="T50" i="18"/>
  <c r="U50" i="18" s="1"/>
  <c r="K49" i="18"/>
  <c r="K48" i="18"/>
  <c r="T48" i="18" s="1"/>
  <c r="U48" i="18" s="1"/>
  <c r="K47" i="18"/>
  <c r="T47" i="18" s="1"/>
  <c r="K45" i="18"/>
  <c r="T45" i="18" s="1"/>
  <c r="U45" i="18" s="1"/>
  <c r="K44" i="18"/>
  <c r="T44" i="18" s="1"/>
  <c r="U44" i="18" s="1"/>
  <c r="K40" i="18"/>
  <c r="T40" i="18" s="1"/>
  <c r="U40" i="18" s="1"/>
  <c r="K39" i="18"/>
  <c r="K38" i="18"/>
  <c r="K37" i="18"/>
  <c r="K35" i="18"/>
  <c r="T35" i="18" s="1"/>
  <c r="U35" i="18" s="1"/>
  <c r="K34" i="18"/>
  <c r="T34" i="18" s="1"/>
  <c r="U34" i="18" s="1"/>
  <c r="K33" i="18"/>
  <c r="K29" i="18"/>
  <c r="K28" i="18"/>
  <c r="T28" i="18" s="1"/>
  <c r="U28" i="18" s="1"/>
  <c r="K27" i="18"/>
  <c r="T27" i="18" s="1"/>
  <c r="U27" i="18" s="1"/>
  <c r="K18" i="18"/>
  <c r="T18" i="18" s="1"/>
  <c r="U18" i="18" s="1"/>
  <c r="K17" i="18"/>
  <c r="T17" i="18" s="1"/>
  <c r="U17" i="18" s="1"/>
  <c r="K16" i="18"/>
  <c r="K15" i="18"/>
  <c r="K13" i="18"/>
  <c r="K12" i="18"/>
  <c r="K11" i="18"/>
  <c r="T11" i="18" s="1"/>
  <c r="U11" i="18" s="1"/>
  <c r="M11" i="18"/>
  <c r="M12" i="18"/>
  <c r="M13" i="18"/>
  <c r="T13" i="18" s="1"/>
  <c r="Q11" i="18"/>
  <c r="Q12" i="18"/>
  <c r="Q13" i="18"/>
  <c r="S11" i="18"/>
  <c r="S12" i="18"/>
  <c r="S13" i="18"/>
  <c r="O11" i="18"/>
  <c r="O12" i="18"/>
  <c r="O13" i="18"/>
  <c r="X18" i="18"/>
  <c r="X13" i="18"/>
  <c r="A9" i="20"/>
  <c r="A13" i="20"/>
  <c r="A18" i="20"/>
  <c r="A23" i="20"/>
  <c r="A28" i="20"/>
  <c r="A33" i="20"/>
  <c r="A38" i="20"/>
  <c r="A43" i="20"/>
  <c r="C23" i="22"/>
  <c r="X29" i="18"/>
  <c r="C9" i="24"/>
  <c r="C7" i="24"/>
  <c r="X50" i="18"/>
  <c r="X45" i="18"/>
  <c r="X35" i="18"/>
  <c r="X40" i="18"/>
  <c r="I25" i="22"/>
  <c r="H25" i="22"/>
  <c r="C25" i="22"/>
  <c r="I23" i="22"/>
  <c r="I29" i="22" s="1"/>
  <c r="H23" i="22"/>
  <c r="C13" i="5"/>
  <c r="E9" i="5"/>
  <c r="D9" i="5"/>
  <c r="N4" i="6" s="1"/>
  <c r="C9" i="5"/>
  <c r="H9" i="5"/>
  <c r="O4" i="6"/>
  <c r="Q4" i="6"/>
  <c r="H37" i="5"/>
  <c r="H35" i="5"/>
  <c r="H33" i="5"/>
  <c r="H31" i="5"/>
  <c r="H29" i="5"/>
  <c r="H27" i="5"/>
  <c r="J27" i="5"/>
  <c r="K27" i="5"/>
  <c r="L27" i="5"/>
  <c r="H25" i="5"/>
  <c r="K25" i="5"/>
  <c r="L25" i="5"/>
  <c r="H23" i="5"/>
  <c r="H21" i="5"/>
  <c r="M21" i="5"/>
  <c r="J21" i="5"/>
  <c r="H19" i="5"/>
  <c r="O9" i="6"/>
  <c r="Q9" i="6"/>
  <c r="H17" i="5"/>
  <c r="H15" i="5"/>
  <c r="O7" i="6"/>
  <c r="J15" i="5"/>
  <c r="P7" i="6"/>
  <c r="H13" i="5"/>
  <c r="H11" i="5"/>
  <c r="O5" i="6"/>
  <c r="P19" i="19"/>
  <c r="O19" i="19"/>
  <c r="Q19" i="19" s="1"/>
  <c r="N19" i="19"/>
  <c r="P18" i="19"/>
  <c r="O18" i="19"/>
  <c r="Q18" i="19" s="1"/>
  <c r="N18" i="19"/>
  <c r="P17" i="19"/>
  <c r="O17" i="19"/>
  <c r="N17" i="19"/>
  <c r="P16" i="19"/>
  <c r="O16" i="19"/>
  <c r="N16" i="19"/>
  <c r="P15" i="19"/>
  <c r="O15" i="19"/>
  <c r="N15" i="19"/>
  <c r="P14" i="19"/>
  <c r="O14" i="19"/>
  <c r="N14" i="19"/>
  <c r="P13" i="19"/>
  <c r="Q13" i="19" s="1"/>
  <c r="O13" i="19"/>
  <c r="N13" i="19"/>
  <c r="P12" i="19"/>
  <c r="Q12" i="19" s="1"/>
  <c r="O12" i="19"/>
  <c r="N12" i="19"/>
  <c r="H12" i="19"/>
  <c r="N9" i="19"/>
  <c r="M12" i="4"/>
  <c r="M11" i="4"/>
  <c r="M10" i="4"/>
  <c r="M9" i="4"/>
  <c r="M8" i="4"/>
  <c r="H7" i="11"/>
  <c r="J37" i="5"/>
  <c r="E37" i="5"/>
  <c r="D37" i="5"/>
  <c r="C37" i="5"/>
  <c r="J35" i="5"/>
  <c r="M35" i="5"/>
  <c r="E35" i="5"/>
  <c r="D35" i="5"/>
  <c r="C35" i="5"/>
  <c r="J33" i="5"/>
  <c r="E33" i="5"/>
  <c r="D33" i="5"/>
  <c r="C33" i="5"/>
  <c r="J31" i="5"/>
  <c r="M31" i="5"/>
  <c r="E31" i="5"/>
  <c r="D31" i="5"/>
  <c r="C31" i="5"/>
  <c r="J29" i="5"/>
  <c r="E29" i="5"/>
  <c r="D29" i="5"/>
  <c r="C29" i="5"/>
  <c r="E27" i="5"/>
  <c r="D27" i="5"/>
  <c r="C27" i="5"/>
  <c r="J25" i="5"/>
  <c r="E25" i="5"/>
  <c r="D25" i="5"/>
  <c r="C25" i="5"/>
  <c r="C15" i="5"/>
  <c r="C17" i="5"/>
  <c r="C19" i="5"/>
  <c r="C21" i="5"/>
  <c r="C23" i="5"/>
  <c r="D15" i="5"/>
  <c r="N7" i="6"/>
  <c r="D17" i="5"/>
  <c r="N8" i="6"/>
  <c r="D19" i="5"/>
  <c r="N9" i="6"/>
  <c r="D21" i="5"/>
  <c r="N10" i="6"/>
  <c r="D23" i="5"/>
  <c r="N11" i="6"/>
  <c r="E13" i="5"/>
  <c r="E15" i="5"/>
  <c r="E17" i="5"/>
  <c r="E19" i="5"/>
  <c r="E21" i="5"/>
  <c r="E23" i="5"/>
  <c r="J23" i="5"/>
  <c r="P11" i="6"/>
  <c r="J19" i="5"/>
  <c r="P9" i="6"/>
  <c r="J17" i="5"/>
  <c r="K17" i="5"/>
  <c r="L17" i="5"/>
  <c r="P8" i="6"/>
  <c r="J13" i="5"/>
  <c r="K13" i="5"/>
  <c r="L13" i="5"/>
  <c r="J11" i="5"/>
  <c r="P5" i="6"/>
  <c r="M11" i="5"/>
  <c r="J9" i="5"/>
  <c r="P4" i="6"/>
  <c r="O6" i="6"/>
  <c r="O11" i="6"/>
  <c r="Q11" i="6"/>
  <c r="P10" i="6"/>
  <c r="N6" i="6"/>
  <c r="N5" i="6"/>
  <c r="O8" i="6"/>
  <c r="Q8" i="6"/>
  <c r="K23" i="5"/>
  <c r="L23" i="5"/>
  <c r="M17" i="5"/>
  <c r="M29" i="5"/>
  <c r="K9" i="5"/>
  <c r="L9" i="5"/>
  <c r="K29" i="5"/>
  <c r="L29" i="5"/>
  <c r="E10" i="18"/>
  <c r="D9" i="14" s="1"/>
  <c r="J7" i="24" s="1"/>
  <c r="M27" i="5"/>
  <c r="T33" i="18"/>
  <c r="U33" i="18" s="1"/>
  <c r="T16" i="18"/>
  <c r="U16" i="18" s="1"/>
  <c r="M23" i="5"/>
  <c r="K33" i="5"/>
  <c r="L33" i="5"/>
  <c r="M9" i="5"/>
  <c r="Q5" i="6"/>
  <c r="Q7" i="6"/>
  <c r="M15" i="5"/>
  <c r="M37" i="5"/>
  <c r="T10" i="18"/>
  <c r="U10" i="18" s="1"/>
  <c r="Q14" i="19"/>
  <c r="Q16" i="19"/>
  <c r="K21" i="5"/>
  <c r="L21" i="5"/>
  <c r="K37" i="5"/>
  <c r="L37" i="5"/>
  <c r="P6" i="6"/>
  <c r="Q6" i="6"/>
  <c r="K35" i="5"/>
  <c r="L35" i="5"/>
  <c r="K31" i="5"/>
  <c r="L31" i="5"/>
  <c r="M25" i="5"/>
  <c r="M33" i="5"/>
  <c r="O10" i="6"/>
  <c r="Q10" i="6"/>
  <c r="K15" i="5"/>
  <c r="L15" i="5"/>
  <c r="K11" i="5"/>
  <c r="L11" i="5"/>
  <c r="Q17" i="19"/>
  <c r="K19" i="5"/>
  <c r="L19" i="5"/>
  <c r="M13" i="5"/>
  <c r="M19" i="5"/>
  <c r="G7" i="24"/>
  <c r="Q15" i="19" l="1"/>
  <c r="U13" i="18"/>
  <c r="W10" i="18"/>
  <c r="X10" i="18" s="1"/>
  <c r="U47" i="18"/>
  <c r="W50" i="18"/>
  <c r="W47" i="18"/>
  <c r="X47" i="18" s="1"/>
  <c r="W15" i="18"/>
  <c r="X15" i="18" s="1"/>
  <c r="W18" i="18"/>
  <c r="U15" i="18"/>
  <c r="U32" i="18"/>
  <c r="W35" i="18"/>
  <c r="W32" i="18"/>
  <c r="X32" i="18" s="1"/>
  <c r="W37" i="18"/>
  <c r="X37" i="18" s="1"/>
  <c r="U37" i="18"/>
  <c r="W40" i="18"/>
  <c r="W23" i="18"/>
  <c r="W20" i="18"/>
  <c r="X20" i="18" s="1"/>
  <c r="W13" i="18"/>
  <c r="T43" i="18"/>
  <c r="U43" i="18" s="1"/>
  <c r="G20" i="24"/>
  <c r="E47" i="18"/>
  <c r="T42" i="18"/>
  <c r="W45" i="18" s="1"/>
  <c r="H29" i="22"/>
  <c r="G18" i="24" s="1"/>
  <c r="H26" i="22"/>
  <c r="H27" i="22" s="1"/>
  <c r="G29" i="22"/>
  <c r="G26" i="22"/>
  <c r="G27" i="22" s="1"/>
  <c r="F29" i="22"/>
  <c r="F26" i="22"/>
  <c r="F27" i="22" s="1"/>
  <c r="T26" i="18"/>
  <c r="W26" i="18" s="1"/>
  <c r="X26" i="18" s="1"/>
  <c r="E29" i="22"/>
  <c r="C26" i="22"/>
  <c r="C27" i="22" s="1"/>
  <c r="T12" i="18"/>
  <c r="U12" i="18" s="1"/>
  <c r="D26" i="22"/>
  <c r="D27" i="22" s="1"/>
  <c r="D29" i="22"/>
  <c r="I26" i="22"/>
  <c r="I27" i="22" s="1"/>
  <c r="Y13" i="18"/>
  <c r="C29" i="22"/>
  <c r="G14" i="24" l="1"/>
  <c r="E26" i="18"/>
  <c r="D15" i="14"/>
  <c r="J14" i="24" s="1"/>
  <c r="G10" i="24"/>
  <c r="E20" i="18"/>
  <c r="E37" i="18"/>
  <c r="V37" i="18" s="1"/>
  <c r="D19" i="14" s="1"/>
  <c r="J16" i="24" s="1"/>
  <c r="G16" i="24"/>
  <c r="E32" i="18"/>
  <c r="Y35" i="18" s="1"/>
  <c r="G15" i="24"/>
  <c r="W42" i="18"/>
  <c r="X42" i="18" s="1"/>
  <c r="U42" i="18"/>
  <c r="E42" i="18"/>
  <c r="D21" i="14" s="1"/>
  <c r="J18" i="24" s="1"/>
  <c r="U26" i="18"/>
  <c r="W29" i="18"/>
  <c r="Y29" i="18"/>
  <c r="Y50" i="18"/>
  <c r="V47" i="18"/>
  <c r="D23" i="14" s="1"/>
  <c r="J20" i="24" s="1"/>
  <c r="G9" i="24"/>
  <c r="E15" i="18"/>
  <c r="V20" i="18" l="1"/>
  <c r="D13" i="14" s="1"/>
  <c r="J10" i="24" s="1"/>
  <c r="Y23" i="18"/>
  <c r="Y40" i="18"/>
  <c r="Y45" i="18"/>
  <c r="Y18" i="18"/>
  <c r="V15" i="18"/>
  <c r="D11" i="14" s="1"/>
  <c r="J9"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Adriana Martinez Vargas</author>
  </authors>
  <commentList>
    <comment ref="C9" authorId="0" shapeId="0" xr:uid="{00000000-0006-0000-0000-000001000000}">
      <text>
        <r>
          <rPr>
            <sz val="9"/>
            <color indexed="81"/>
            <rFont val="Tahoma"/>
            <family val="2"/>
          </rPr>
          <t xml:space="preserve">Categorías o tipos en las cuales se organizan los riesgos.
</t>
        </r>
      </text>
    </comment>
    <comment ref="D9" authorId="0" shapeId="0" xr:uid="{00000000-0006-0000-0000-000002000000}">
      <text>
        <r>
          <rPr>
            <sz val="9"/>
            <color indexed="81"/>
            <rFont val="Tahoma"/>
            <family val="2"/>
          </rPr>
          <t xml:space="preserve">Probabilidad de que ocurran eventos que tendrían consecuencias sobre el cumplimiento de los objetivos fijados.
</t>
        </r>
      </text>
    </comment>
    <comment ref="E9" authorId="0" shapeId="0" xr:uid="{00000000-0006-0000-0000-000003000000}">
      <text>
        <r>
          <rPr>
            <sz val="9"/>
            <color indexed="81"/>
            <rFont val="Tahoma"/>
            <family val="2"/>
          </rPr>
          <t xml:space="preserve">Manifestación, característica o variable mensurable u observable que indica la presencia de un riesgo, lo provoca o modifica su nivel.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Adriana Martinez Vargas</author>
  </authors>
  <commentList>
    <comment ref="A22" authorId="0" shapeId="0" xr:uid="{00000000-0006-0000-0200-000001000000}">
      <text>
        <r>
          <rPr>
            <sz val="9"/>
            <color indexed="81"/>
            <rFont val="Tahoma"/>
            <family val="2"/>
          </rPr>
          <t xml:space="preserve">Medida o descripción de la posibilidad de ocurrencia de un evento
</t>
        </r>
      </text>
    </comment>
    <comment ref="A24" authorId="0" shapeId="0" xr:uid="{00000000-0006-0000-0200-000002000000}">
      <text>
        <r>
          <rPr>
            <sz val="9"/>
            <color indexed="81"/>
            <rFont val="Tahoma"/>
            <family val="2"/>
          </rPr>
          <t xml:space="preserve">Conjunto de efectos derivados de la ocurrencia de un evento expresado cualitativa o cuantitativamente, sean pérdidas, perjuicios, desventajas o ganancias.
</t>
        </r>
      </text>
    </comment>
    <comment ref="A29" authorId="0" shapeId="0" xr:uid="{00000000-0006-0000-0200-000003000000}">
      <text>
        <r>
          <rPr>
            <sz val="9"/>
            <color indexed="81"/>
            <rFont val="Tahoma"/>
            <family val="2"/>
          </rPr>
          <t xml:space="preserve">Descripción gráfica del nivel de riesgo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Luz Adriana Martinez Vargas</author>
  </authors>
  <commentList>
    <comment ref="F8" authorId="0" shapeId="0" xr:uid="{00000000-0006-0000-0800-000001000000}">
      <text>
        <r>
          <rPr>
            <sz val="9"/>
            <color indexed="81"/>
            <rFont val="Tahoma"/>
            <family val="2"/>
          </rPr>
          <t xml:space="preserve">Para definir si el factor de riesgo identificado es interno o externo a la institución.
</t>
        </r>
      </text>
    </comment>
    <comment ref="G8" authorId="0" shapeId="0" xr:uid="{00000000-0006-0000-0800-000002000000}">
      <text>
        <r>
          <rPr>
            <sz val="9"/>
            <color indexed="81"/>
            <rFont val="Tahoma"/>
            <family val="2"/>
          </rPr>
          <t xml:space="preserve">Medida o descripción de la posibilidad de ocurrencia de un evento
</t>
        </r>
      </text>
    </comment>
    <comment ref="I8" authorId="0" shapeId="0" xr:uid="{00000000-0006-0000-0800-000003000000}">
      <text>
        <r>
          <rPr>
            <sz val="9"/>
            <color indexed="81"/>
            <rFont val="Tahoma"/>
            <family val="2"/>
          </rPr>
          <t xml:space="preserve">Conjunto de efectos derivados de la ocurrencia de un evento expresado cualitativa o cuantitativamente, sean pérdidas, perjuicios, desventajas o ganancias.
</t>
        </r>
      </text>
    </comment>
    <comment ref="L8" authorId="0" shapeId="0" xr:uid="{00000000-0006-0000-0800-000004000000}">
      <text>
        <r>
          <rPr>
            <sz val="9"/>
            <color indexed="81"/>
            <rFont val="Tahoma"/>
            <family val="2"/>
          </rPr>
          <t xml:space="preserve">Grado de exposición al riesgo que se determina a partir del análisis  de la probabilidad de ocurrencia del evento y de la magnitud de su consecuencia potencial sobre el cumplimiento de los objetivos fijados, permite establecer la importancia relativa del riesgo.
</t>
        </r>
      </text>
    </comment>
    <comment ref="M8" authorId="0" shapeId="0" xr:uid="{00000000-0006-0000-0800-000005000000}">
      <text>
        <r>
          <rPr>
            <sz val="9"/>
            <color indexed="81"/>
            <rFont val="Tahoma"/>
            <family val="2"/>
          </rPr>
          <t xml:space="preserve">Descripción gráfica del nivel de riesgo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Luz Adriana Martinez Vargas</author>
  </authors>
  <commentList>
    <comment ref="E9" authorId="0" shapeId="0" xr:uid="{00000000-0006-0000-0E00-000001000000}">
      <text>
        <r>
          <rPr>
            <sz val="9"/>
            <color indexed="81"/>
            <rFont val="Tahoma"/>
            <family val="2"/>
          </rPr>
          <t>Nivel del riesgo sin controles.</t>
        </r>
      </text>
    </comment>
    <comment ref="F9" authorId="0" shapeId="0" xr:uid="{00000000-0006-0000-0E00-000002000000}">
      <text>
        <r>
          <rPr>
            <sz val="9"/>
            <color indexed="81"/>
            <rFont val="Tahoma"/>
            <family val="2"/>
          </rPr>
          <t>Son los métodos o medios que se tienen establecidos y que se ejecutan y que tienen el propósito de no permitir que el riesgo se presente o que si se presenta su impacto sea menor.</t>
        </r>
      </text>
    </comment>
    <comment ref="V9" authorId="0" shapeId="0" xr:uid="{00000000-0006-0000-0E00-000003000000}">
      <text>
        <r>
          <rPr>
            <sz val="9"/>
            <color indexed="81"/>
            <rFont val="Tahoma"/>
            <family val="2"/>
          </rPr>
          <t>Nivel de riesgo tratado o con controles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Luz Adriana Martinez Vargas</author>
  </authors>
  <commentList>
    <comment ref="E8" authorId="0" shapeId="0" xr:uid="{00000000-0006-0000-1000-000001000000}">
      <text>
        <r>
          <rPr>
            <sz val="9"/>
            <color indexed="81"/>
            <rFont val="Tahoma"/>
            <family val="2"/>
          </rPr>
          <t xml:space="preserve">Opciones para manejar el factor de riesgo que entrarán a prevenir o a reducir  el riesgo y harán parte del plan de manejo del riesgo, se debe definir acciones concretas que ayuden a corregir el riesgo. Acciones orientadas a mitigar o minimizar los riesgo. Medidas dirigidas a la atención, modificación, transferencia y prevención de riesgos.
</t>
        </r>
      </text>
    </comment>
  </commentList>
</comments>
</file>

<file path=xl/sharedStrings.xml><?xml version="1.0" encoding="utf-8"?>
<sst xmlns="http://schemas.openxmlformats.org/spreadsheetml/2006/main" count="1755" uniqueCount="925">
  <si>
    <t>ÁMBITOS DONDE SE PUEDE PRESENTAR EL RIESGO</t>
  </si>
  <si>
    <t>RIESGO</t>
  </si>
  <si>
    <t>FACTORES DE RIESGO</t>
  </si>
  <si>
    <t>Inoperancia para brindar el servicio y falta de información confiable para el quehacer institucional</t>
  </si>
  <si>
    <t>Decisiones basadas en juicios subjetivos</t>
  </si>
  <si>
    <t>Falta de consideración de aspectos técnicos e información confiable</t>
  </si>
  <si>
    <t>Que no se cuente con un POA cuyas metas corresponda a la realidad en recursos y tiempo de ejecución.</t>
  </si>
  <si>
    <t>Planificación estratégica  planteada, sin compromiso con las metas y objetivos</t>
  </si>
  <si>
    <t>Que la planificación estratégica no sea realizada en forma participativa, y de acuerdo con las posibilidades reales de la dependencia, lo que provoca falta compromiso con las metas y objetivos a alcanzar</t>
  </si>
  <si>
    <t>Estructura organizacional</t>
  </si>
  <si>
    <t>Una estructura que no responda a las necesidades de la organización.</t>
  </si>
  <si>
    <t xml:space="preserve">Perfiles ocupacionales </t>
  </si>
  <si>
    <t>Personal con perfiles académicos no afines a los labores a desarrollar.</t>
  </si>
  <si>
    <t xml:space="preserve">Manual de puestos </t>
  </si>
  <si>
    <t>Políticas y procedimientos para la evaluación del desempeño.</t>
  </si>
  <si>
    <t>Ausencia u obsolescencia de políticas, procedimientos o instrumentos para la evaluación del desempeño</t>
  </si>
  <si>
    <t>Distribución de las funciones</t>
  </si>
  <si>
    <t>Dispersión geográfica de las operaciones</t>
  </si>
  <si>
    <t xml:space="preserve">Prácticas de  protección y conservación del patrimonio </t>
  </si>
  <si>
    <t>Falta de medidas de control por parte de las dependencias que aseguren el uso correcto de recursos y propicien pérdida, despilfarro, uso indebido, irregularidad o acto ilegal (activos).</t>
  </si>
  <si>
    <t>Eficiencia y eficacia en las operaciones</t>
  </si>
  <si>
    <t xml:space="preserve">Mal manejo de recurso humano, tecnológico, financiero, etc. y no utilización de las mejores prácticas para  la forma en que se desarrollan las labores. </t>
  </si>
  <si>
    <t xml:space="preserve">Infraestructura </t>
  </si>
  <si>
    <t>Se refiere a problemas de hacinamiento o mal estado de la infraestructura</t>
  </si>
  <si>
    <t>Gestión del cambio</t>
  </si>
  <si>
    <t>Falta de visión, de análisis de entorno o capacidad para adaptarse en forma oportuna a los cambios.</t>
  </si>
  <si>
    <t>Desempeño laboral</t>
  </si>
  <si>
    <t>Criterios utilizados en las operaciones</t>
  </si>
  <si>
    <t>Se pude dar por falta de información confiable, ausencia o bajo nivel técnico de los funcionarios responsables.</t>
  </si>
  <si>
    <t>Sistemas de control interno</t>
  </si>
  <si>
    <t>No contar con sistemas de control o que estos sean deficientes.</t>
  </si>
  <si>
    <t>Complejidad/ interdependencia de las operaciones</t>
  </si>
  <si>
    <t>Incidentes, errores y omisiones (dolo y fraude).</t>
  </si>
  <si>
    <t>Delegación de funciones</t>
  </si>
  <si>
    <t>Se refiere a personal indispensable por su nivel de conocimiento o porque no existe delegación por parte del responsable.</t>
  </si>
  <si>
    <t>Instrucciones por escrito</t>
  </si>
  <si>
    <t xml:space="preserve">Archivos de gestión (mantenimiento de documentos y registros inapropiados) </t>
  </si>
  <si>
    <t xml:space="preserve">Volumen de transacciones </t>
  </si>
  <si>
    <t xml:space="preserve">Accesos  a registros </t>
  </si>
  <si>
    <t>Se refiere a inexistencia de formularios para un adecuado registro o inexistencia de registros</t>
  </si>
  <si>
    <t>Requisitos para ocupar plazas</t>
  </si>
  <si>
    <t>Proceso de selección</t>
  </si>
  <si>
    <t>Verificaciones sobre atestados del personal seleccionado</t>
  </si>
  <si>
    <t>Falsedad ideológica</t>
  </si>
  <si>
    <t xml:space="preserve">Presentación de documentos falsos, por parte de funcionarios, que avalen un nivel educativo falso </t>
  </si>
  <si>
    <t>Normativa disciplinaria</t>
  </si>
  <si>
    <t>Su incumplimiento podría propiciando pagos indebidos.</t>
  </si>
  <si>
    <t>Presentación de incapacidades médicas con irregularidades.</t>
  </si>
  <si>
    <t>Tramitación de contratos no justificados de acuerdo con los requerimientos de la actividad.</t>
  </si>
  <si>
    <t>DESCRIPCIONES ACLARATORIAS</t>
  </si>
  <si>
    <t>Ingresos</t>
  </si>
  <si>
    <t>Liquidez</t>
  </si>
  <si>
    <t>Gastos excesivos</t>
  </si>
  <si>
    <t>Costos excesivos de los proyectos</t>
  </si>
  <si>
    <t>Transacciones costosas</t>
  </si>
  <si>
    <t>Morosidad</t>
  </si>
  <si>
    <t>Inversiones</t>
  </si>
  <si>
    <t>Se refiere a pérdidas sufridas por inversiones.</t>
  </si>
  <si>
    <t>Atrasos en las transferencias del gobierno</t>
  </si>
  <si>
    <t>Cambios en la tecnología (obsolescencia y renovación de equipo)</t>
  </si>
  <si>
    <t>Administración del ambiente automatizado</t>
  </si>
  <si>
    <t>Confiabilidad del hardware/ software</t>
  </si>
  <si>
    <t>Aplicación de la administración del cambio</t>
  </si>
  <si>
    <t>Planificación de contingencia efectiva</t>
  </si>
  <si>
    <t>Adherencia a la metodología de desarrollo de sistemas</t>
  </si>
  <si>
    <t xml:space="preserve">Conexión externa </t>
  </si>
  <si>
    <t>Accidentes de tránsito</t>
  </si>
  <si>
    <t xml:space="preserve">Espacios físicos </t>
  </si>
  <si>
    <t xml:space="preserve">Iluminación </t>
  </si>
  <si>
    <t xml:space="preserve">Ventilación </t>
  </si>
  <si>
    <t>Sistema de evaluación del riesgo laboral</t>
  </si>
  <si>
    <t>Estado de la infraestructura física</t>
  </si>
  <si>
    <t>Sustancias tóxicas</t>
  </si>
  <si>
    <t>Golpes contra objetos inmóviles</t>
  </si>
  <si>
    <t>Problemas higiénicos y sanitarios</t>
  </si>
  <si>
    <t>Accidentes por contacto eléctrico y cortocircuitos</t>
  </si>
  <si>
    <t>Caída de personas</t>
  </si>
  <si>
    <t>Protocolos y equipo  para brindar primeros auxilios</t>
  </si>
  <si>
    <t>Accidentes por cortaduras</t>
  </si>
  <si>
    <t>Enfermedades profesionales no detectadas a tiempo</t>
  </si>
  <si>
    <t>Inoperancia para brindar el servicio</t>
  </si>
  <si>
    <t>Factor humano</t>
  </si>
  <si>
    <t xml:space="preserve">Incendios provocados </t>
  </si>
  <si>
    <t>Sistema eléctrico</t>
  </si>
  <si>
    <t>Incendios por mal estado del sistema eléctrico</t>
  </si>
  <si>
    <t>Incendios producidos por fallas en el cumplimientos en normas de almacenamiento</t>
  </si>
  <si>
    <t>Incendios por condicione inadecuadas en sitios de almacenamiento.</t>
  </si>
  <si>
    <t>Descargas durante tormentas eléctricas</t>
  </si>
  <si>
    <t>Incendios por descargas eléctricas</t>
  </si>
  <si>
    <t>Medidas para el control de emergencias</t>
  </si>
  <si>
    <t>Plan de evacuación de emergencia</t>
  </si>
  <si>
    <t>Brigadas de rescate</t>
  </si>
  <si>
    <t>Simulacros</t>
  </si>
  <si>
    <t>Exposición a sanciones y demandas contra la institución, aplicación de responsabilidad administrativa y civil para los funcionarios.</t>
  </si>
  <si>
    <t>Manejo de la  normativa vigente (Normas y regulaciones)</t>
  </si>
  <si>
    <t>Exposición legal o publicidad adversa (deterioro de imagen)</t>
  </si>
  <si>
    <t>Cambios en el mercado, industria o condiciones económicas</t>
  </si>
  <si>
    <t>Condiciones competitivas inadecuadas</t>
  </si>
  <si>
    <t>Impacto negativo en imagen institucional (servicio al cliente y proveedores)</t>
  </si>
  <si>
    <t xml:space="preserve">Beneficios de la utilización de relaciones de colaboración e intercambio académico </t>
  </si>
  <si>
    <t xml:space="preserve">Manejo de becas e intercambios aprobados </t>
  </si>
  <si>
    <t>Otorgamiento de becas a los estudiantes.</t>
  </si>
  <si>
    <t>Elaboración de dictámenes legales por parte del ente autorizado que reconozcan derechos que beneficien a un tercero.</t>
  </si>
  <si>
    <t>Dádivas</t>
  </si>
  <si>
    <t xml:space="preserve">Desarrollo del debido proceso en el caso de sanciones disciplinarias a estudiantes y/o funcionarios </t>
  </si>
  <si>
    <t>Cumplimiento de requisitos para la tramitación de ingresos,  reingresos o traslados a estudiantes.</t>
  </si>
  <si>
    <t>Protección de la propiedad intelectual</t>
  </si>
  <si>
    <t>Administración inadecuada de proyectos nacionales e internacionales</t>
  </si>
  <si>
    <t>Utilización de los recursos del proyecto</t>
  </si>
  <si>
    <t>Cumplimiento en la obtención de resultados según las etapa definidas.</t>
  </si>
  <si>
    <t>Adquisición  de  activos fijos adquiridos  como parte de un proyecto.</t>
  </si>
  <si>
    <t>Utilización indebida de partidas aprobadas en el presupuesto del proyecto</t>
  </si>
  <si>
    <t>Se presenta errores en la codificación de gastos dado a la mala planificación que implica la falta de subpartidas y falta de recursos en las mismas.</t>
  </si>
  <si>
    <t>Utilización de los proyectos para obtener beneficios personales</t>
  </si>
  <si>
    <t>Interiorización por parte de los coordinadores de proyectos, de la importancia de su papel como representantes de la Universidad.</t>
  </si>
  <si>
    <t>Pérdidas financieras, de imagen, confiabilidad de usuarios internos y externos</t>
  </si>
  <si>
    <t>Competencia, aptitud e integridad del personal</t>
  </si>
  <si>
    <t xml:space="preserve">Desmotivación </t>
  </si>
  <si>
    <t>Rotación de personal</t>
  </si>
  <si>
    <t>Cambios en el personal clave</t>
  </si>
  <si>
    <t>Entrenamiento y desarrollo</t>
  </si>
  <si>
    <t>Liderazgo   y solidez   de los responsables del logro de los objetivos</t>
  </si>
  <si>
    <t xml:space="preserve">Clima organizacional </t>
  </si>
  <si>
    <t>Coordinación</t>
  </si>
  <si>
    <t>Juicios subjetivos de los que ejerzan puestos de autoridad.</t>
  </si>
  <si>
    <t>Vandalismo (robo, daños, etc.)</t>
  </si>
  <si>
    <t>Fraude</t>
  </si>
  <si>
    <t>Venta de productos ilícitos por parte de funcionarios o estudiantes.</t>
  </si>
  <si>
    <t>Utilización de las relaciones académicas para beneficios particulares.</t>
  </si>
  <si>
    <t>Establecimiento por parte de los funcionarios de vínculos con particulares que le reditúen beneficios</t>
  </si>
  <si>
    <t>Adicciones</t>
  </si>
  <si>
    <t>Conductas desordenadas</t>
  </si>
  <si>
    <t>Reportes de tiempo extraordinario laborado</t>
  </si>
  <si>
    <t>Consignación de información falsa en  los reportes</t>
  </si>
  <si>
    <t xml:space="preserve">Utilización de vehículos oficiales </t>
  </si>
  <si>
    <t>Infracciones  reiterativas a las leyes de tránsito utilizando vehículos oficiales</t>
  </si>
  <si>
    <t>Inadecuada admisión, promoción y graduación de estudiantes</t>
  </si>
  <si>
    <t>Fraude en exámenes de ingreso a los programas que así lo establecen</t>
  </si>
  <si>
    <t>Presentación de títulos que certifican  un nivel académico falso</t>
  </si>
  <si>
    <t>Otorgamiento de notas</t>
  </si>
  <si>
    <t>Fraude académico en las evaluaciones.</t>
  </si>
  <si>
    <t>Relación con los estudiantes</t>
  </si>
  <si>
    <t>Se refiere p.e. a casos de otorgamiento indebido de notas, a situaciones de acoso o de obtener beneficios económicos</t>
  </si>
  <si>
    <t>Venta y filtración de exámenes</t>
  </si>
  <si>
    <t>Plagios en trabajos,  tesis u otras formas de trabajos finales de graduación</t>
  </si>
  <si>
    <t>Cobro de aranceles de acuerdo con el programa y nivel que cursa el estudiantes</t>
  </si>
  <si>
    <t>No se permita la continuidad con los objetivos, planes y  proyectos institucionales</t>
  </si>
  <si>
    <t>Cambios en las autoridades  de gobierno</t>
  </si>
  <si>
    <t xml:space="preserve">Cambios de la política internacional </t>
  </si>
  <si>
    <t>Golpe de Estado.</t>
  </si>
  <si>
    <t>Políticas públicas.</t>
  </si>
  <si>
    <t>Estas pueden ser inconsistentes e ineficientes</t>
  </si>
  <si>
    <t>Pérdida de vidas humanas, recursos económicos y de imagen</t>
  </si>
  <si>
    <t>Robos con violencia en locales con seguridad</t>
  </si>
  <si>
    <t>Robos en locales sin seguridad o por negligencia</t>
  </si>
  <si>
    <t>Acceso a áreas de personal no autorizado</t>
  </si>
  <si>
    <t>Se refiere a áreas sensibles como las de informática, registro, tesorería, de trasiego y reproducción de instrumentos de evaluación entre otras.</t>
  </si>
  <si>
    <t>Uso de instalaciones docentes para otros fines</t>
  </si>
  <si>
    <t>Uso de laboratorios de informática</t>
  </si>
  <si>
    <t>Uso del acceso a INTERNET</t>
  </si>
  <si>
    <t>Utilización de materiales y equipos para beneficio propio con fines lucrativos o no lucrativos.</t>
  </si>
  <si>
    <t>Alteraciones en la bitácora de entrada y salida tanto de funcionarios como de visitantes.</t>
  </si>
  <si>
    <t xml:space="preserve">Proceso de Planificación a Nivel Institucional  </t>
  </si>
  <si>
    <t>Proceso de Planificación a Nivel de dependencia</t>
  </si>
  <si>
    <t>Se refiere al distanciamiento que existe entre los Centros Universitarios y la Sede Central.</t>
  </si>
  <si>
    <t>Se refiere a lo complejo que puede ser cuando se realizan trabajos, en donde se requiere información de otras dependencias y se dificulta la obtención de la misma por falta de comunicación.</t>
  </si>
  <si>
    <t>Ausencia de manuales de procedimientos, normas o directrices que ordenen los procesos que se realizan. 
Incumplimiento de requisitos por no contar con los procedimientos debidamente autorizados</t>
  </si>
  <si>
    <t>Cálculo</t>
  </si>
  <si>
    <t>Ataques a los sistemas informáticos o daños físico provocados por incendios u otros eventos naturales.
Ataques por virus
Intrusos en la red</t>
  </si>
  <si>
    <t>Exposición a incapacidades temporales o permanentes de funcionarios, demandas legales y pérdidas financieras.</t>
  </si>
  <si>
    <t>Cumplimiento de las normas de higiéne y seguridad</t>
  </si>
  <si>
    <t>Inhalación de sustancias nocivas para la salud</t>
  </si>
  <si>
    <t>Sistemas de Información</t>
  </si>
  <si>
    <t>Devolución de Liquidaciones</t>
  </si>
  <si>
    <t>Subsidio Estudiantil</t>
  </si>
  <si>
    <t>Reglamentación y Normativa</t>
  </si>
  <si>
    <t>Registro de Déposito</t>
  </si>
  <si>
    <t>Plazos de Atención</t>
  </si>
  <si>
    <t>Normativa Interna</t>
  </si>
  <si>
    <t>Información</t>
  </si>
  <si>
    <t>Aplicación de Planillas</t>
  </si>
  <si>
    <t>Cuenta Bancaria</t>
  </si>
  <si>
    <t>Informe Trimestral</t>
  </si>
  <si>
    <t>Contrataciones en Divisas Extranjeras</t>
  </si>
  <si>
    <t>Fraccionamiento del Gasto</t>
  </si>
  <si>
    <t>Normativa Externa</t>
  </si>
  <si>
    <t xml:space="preserve">Registro   </t>
  </si>
  <si>
    <t>Conciliación a base de Efectivo</t>
  </si>
  <si>
    <t>Recuperación de Incobrables</t>
  </si>
  <si>
    <t>Diferencias de Cálculo</t>
  </si>
  <si>
    <t>Facturación Anual</t>
  </si>
  <si>
    <t>Retención de Impuestos</t>
  </si>
  <si>
    <t>Contenido Presupuestario</t>
  </si>
  <si>
    <t>Clasificación del Gasto</t>
  </si>
  <si>
    <t>Reintegros</t>
  </si>
  <si>
    <t>Aplicación de tarifas incorrectas debido a desconocimiento, falta de comunicación o error humano por lo que el trámite debe ser devuelto, y luego dedicar tiempo en volver a revisarlo.</t>
  </si>
  <si>
    <t>Es por no ejecutar el proceso de forma adecuada la información suministrada en la aplicación, no es la correcta.</t>
  </si>
  <si>
    <t>Se refiere a la devolución del trámite por cálculos incorrectos al momento de ser confeccionada la liquidación.</t>
  </si>
  <si>
    <t xml:space="preserve">Clasificación del gasto en subpartidas que no estan autorizadas para el registro del mismo.
Se presenta errores en la codificación de gastos dado a la mala planificación que implica la falta de subpartidas y falta de recursos en las mismas. </t>
  </si>
  <si>
    <t xml:space="preserve">La conciliación a base de efectivo, que consta de la información contable y presupuestaria no se está llevando a cabo, dado que no se cuenta con un proceso automatizado que permita tener una información veraz. En contrario se lleva una conciliacion solamente de los ingresos manualmente, por cuanto al final de año la conciliacion se determina haciendo un único registro  </t>
  </si>
  <si>
    <t>Falta de contenido presupuestario en la subpartida asignada para el gasto.
La insuficiencia presupuestaria hace imposible registrar el gasto y este trámite debe ser devuelto.</t>
  </si>
  <si>
    <t>Cuando la Oficina de Tesorería emite la orden de emisión para el pago, la fecha del pago esta programada aproximadamente a 22 días naturales, por lo que no es posible conocer el Tipo de Cambio, en que se realizará la transferencia . Se hace una proyección, aplicando un factor diario de ¢0,10</t>
  </si>
  <si>
    <t>Es la cuenta bancaria donde se va a depositar los pagos que la Universidad realiza por cualquier adquisición de un servicio o producto que se vea beneficiada la UNED.</t>
  </si>
  <si>
    <t>Devolución del trámite por información mal digitada o que no corresponde, al momento de ser confeccionada la liquidación.</t>
  </si>
  <si>
    <t>Que los montos del reporte no coincidan con los montos de la Orden de Emisión a tramitar, dado  a que se generó un cambio en la Oficina de Recursos Humanos, por lo que se debe solicitar la justificación pertinente.</t>
  </si>
  <si>
    <t xml:space="preserve">Se refiere a duplicidad de funciones, exceso o falta de personal.
La mayoría de documentos que se reciben cuentan con un plazo para su trámite y entrega, de manera que si por algún motivo no se distribuyen a tiempo a los compañeros correspondientes, se genera atrasos y urgencia para tramitar el documento a tiempo.  Hay muchos documentos que son de trámite y  entrega casi inmediata. </t>
  </si>
  <si>
    <t>El pago mensual sigue facturandose con base en el monto inicial establecido en la contratación. Esto sucede en contrataciones que se prolongan por períodos de 2 años o mas. Ejemplo: Alquileres, Monitoreo de Alarma</t>
  </si>
  <si>
    <t>Se da cuando se incumple lo estipulado en la Ley de Contratación Administrativa según el artículo 13.</t>
  </si>
  <si>
    <t>Por problemas eléctricos, de internet o en el servidor de la Contraloria, no se pueda subir el archivo en la página de internet en el tiempo estipulado.</t>
  </si>
  <si>
    <t>Descripciones de funciones ya obsoletas o no acordes con las nuevas tendencias.
Incumplimiento de requisitos por no contar con los procedimentos debidamente autorizados</t>
  </si>
  <si>
    <t>La aplicación incorrecta de las tarífas establecidas por la CGR ya sea por desconocimiento o por error del usuario conyeva a la devolución del trámite.
Desconocimiento de las tarifas aprovadas por la Contraloría General de la República.</t>
  </si>
  <si>
    <t>Se incumplen con los plazos estipulados en los reintegros, por el volumen de trabajo ya que para una misma fecha pueden haber hasta 6 o más reintegros con montos muy altos</t>
  </si>
  <si>
    <t>AL DETERMINARSE UN ERROR EN LA CUENTA BANCARIA DEL PROVEEDOR, GENERA QUE SE REALICE UN PAGO EN OTRA CUENTA QUE NO CORRESPONDE, LO QUE PUEDE DIFICULTAR QUE LOS DINEROS DEPOSITADOS POR ERROR NO SE RECUPEREN.</t>
  </si>
  <si>
    <t>Se puede dar que se realice un depósito erróneo al depositarle  a otra persona por la  información insuficiente  y errada que da el usuario</t>
  </si>
  <si>
    <t xml:space="preserve">Los tramites de reintegro tienen un plazo establecido para su entrega, que en ocasiones no puede ser cumplido debido al alto volúmen de trabajo, la acumulación de reintegros por parte de los usuarios, o el faltante de requisitos, lo que genera urgencia en el trámite del reintegro o entrega tardía del mismo. </t>
  </si>
  <si>
    <t>En la contratación se proyecta un monto que obedece al precompromiso realizado, el cual resulta insuficiente para cubrir la totalidad del servicio que se brindará durante todo el período de vigencia: 
La contratación inicial se hace por un monto menor a ¢379,400,00, pero la vigencia obliga a ampliar el compromiso varias veces, superando dicho monto.
Ejemplo: Presentaciones artístcas.</t>
  </si>
  <si>
    <t>Un estudiante que participa en diferentes comisiones, solicita el pago de subsidios de algunas participaciones., aun cuando tiene pendiente la presentación de boletas por otras participaciones durante el mes, obligando a la Oficina de Control de Presupuesto a Mastrear los registros anteriores, para determinar el número de participaciones y no pagar mas de 8 subsidios.</t>
  </si>
  <si>
    <r>
      <t xml:space="preserve">ESTRATÉGICOS Y DE DIRECCIÓN:
</t>
    </r>
    <r>
      <rPr>
        <b/>
        <sz val="14"/>
        <color rgb="FF000000"/>
        <rFont val="Arial"/>
        <family val="2"/>
      </rPr>
      <t>Descripción:</t>
    </r>
    <r>
      <rPr>
        <sz val="14"/>
        <color rgb="FF000000"/>
        <rFont val="Arial"/>
        <family val="2"/>
      </rPr>
      <t xml:space="preserve">
</t>
    </r>
    <r>
      <rPr>
        <sz val="11"/>
        <color rgb="FF000000"/>
        <rFont val="Arial"/>
        <family val="2"/>
      </rPr>
      <t>Se asocia con la forma en que se administra la institución. El manejo del riesgo estratégico se enfoca a asuntos globales relacionados con el cumplimiento de la misión, visión y valores de la Universidad, la cual busca la vigilancia de la conducta de los funcionarios públicos, defender el orden jurídico y los derechos fundamentales.</t>
    </r>
  </si>
  <si>
    <r>
      <t xml:space="preserve">OPERATIVOS
</t>
    </r>
    <r>
      <rPr>
        <b/>
        <sz val="14"/>
        <color rgb="FF000000"/>
        <rFont val="Arial"/>
        <family val="2"/>
      </rPr>
      <t>Descripción:</t>
    </r>
    <r>
      <rPr>
        <sz val="16"/>
        <color rgb="FF000000"/>
        <rFont val="Arial"/>
        <family val="2"/>
      </rPr>
      <t xml:space="preserve">
</t>
    </r>
    <r>
      <rPr>
        <sz val="11"/>
        <color rgb="FF000000"/>
        <rFont val="Arial"/>
        <family val="2"/>
      </rPr>
      <t>Comprende tanto riesgos en sistemas como operativos provenientes de deficiencias en los sistemas de información, procesos, estructura, que conducen a ineficiencias, oportunidad de corrupción o incumplimiento de los derechos fundamentales.</t>
    </r>
  </si>
  <si>
    <r>
      <rPr>
        <sz val="16"/>
        <color rgb="FF000000"/>
        <rFont val="Arial"/>
        <family val="2"/>
      </rPr>
      <t>FINANCIEROS</t>
    </r>
    <r>
      <rPr>
        <sz val="11"/>
        <color rgb="FF000000"/>
        <rFont val="Arial"/>
        <family val="2"/>
      </rPr>
      <t xml:space="preserve">
</t>
    </r>
    <r>
      <rPr>
        <b/>
        <sz val="14"/>
        <color rgb="FF000000"/>
        <rFont val="Arial"/>
        <family val="2"/>
      </rPr>
      <t>Descripción:</t>
    </r>
    <r>
      <rPr>
        <sz val="11"/>
        <color rgb="FF000000"/>
        <rFont val="Arial"/>
        <family val="2"/>
      </rPr>
      <t xml:space="preserve">
Se relaciona con las exposiciones financieras de la Entidad.
La administración del riesgo financiero se relaciona con actividades de tesorería, presupuesto, contabilidad y reportes financieros, entre otros.</t>
    </r>
  </si>
  <si>
    <r>
      <rPr>
        <sz val="16"/>
        <color rgb="FF000000"/>
        <rFont val="Arial"/>
        <family val="2"/>
      </rPr>
      <t>DE TECNOLOGÍA</t>
    </r>
    <r>
      <rPr>
        <sz val="11"/>
        <color rgb="FF000000"/>
        <rFont val="Arial"/>
        <family val="2"/>
      </rPr>
      <t xml:space="preserve">
</t>
    </r>
    <r>
      <rPr>
        <b/>
        <sz val="14"/>
        <color rgb="FF000000"/>
        <rFont val="Arial"/>
        <family val="2"/>
      </rPr>
      <t>Descripción:</t>
    </r>
    <r>
      <rPr>
        <sz val="11"/>
        <color rgb="FF000000"/>
        <rFont val="Arial"/>
        <family val="2"/>
      </rPr>
      <t xml:space="preserve">
Se asocia con la capacidad de la Universidad para que la tecnología disponible y proyectada satisfaga las necesidades actuales y futuras de la institución y soporten el cumplimiento de la misión, puede ocurrir también cuando las tecnologías de  información en lugar de apoyar el logro de los objetivos, no están operando como se intenta o
están comprometiendo la disponibilidad, integridad y seguridad de la información y otros activos.
</t>
    </r>
  </si>
  <si>
    <r>
      <rPr>
        <sz val="16"/>
        <color rgb="FF000000"/>
        <rFont val="Arial"/>
        <family val="2"/>
      </rPr>
      <t>LABORALES</t>
    </r>
    <r>
      <rPr>
        <sz val="11"/>
        <color rgb="FF000000"/>
        <rFont val="Arial"/>
        <family val="2"/>
      </rPr>
      <t xml:space="preserve">
</t>
    </r>
    <r>
      <rPr>
        <b/>
        <sz val="14"/>
        <color rgb="FF000000"/>
        <rFont val="Arial"/>
        <family val="2"/>
      </rPr>
      <t>Descripción:</t>
    </r>
    <r>
      <rPr>
        <sz val="11"/>
        <color rgb="FF000000"/>
        <rFont val="Arial"/>
        <family val="2"/>
      </rPr>
      <t xml:space="preserve">
Asociados con acciones y procedimientos, destinados a prevenir, proteger y atender a los trabajadores de los efectos de las enfermedades y los accidentes que puedan ocurrirles con ocasión o como consecuencia del trabajo que desarrollan.</t>
    </r>
  </si>
  <si>
    <r>
      <rPr>
        <sz val="16"/>
        <color rgb="FF000000"/>
        <rFont val="Arial"/>
        <family val="2"/>
      </rPr>
      <t>DESASTRES NATURALES Y PROVOCADOS</t>
    </r>
    <r>
      <rPr>
        <sz val="11"/>
        <color rgb="FF000000"/>
        <rFont val="Arial"/>
        <family val="2"/>
      </rPr>
      <t xml:space="preserve">
</t>
    </r>
    <r>
      <rPr>
        <b/>
        <sz val="14"/>
        <color rgb="FF000000"/>
        <rFont val="Arial"/>
        <family val="2"/>
      </rPr>
      <t>Descripción:</t>
    </r>
    <r>
      <rPr>
        <sz val="11"/>
        <color rgb="FF000000"/>
        <rFont val="Arial"/>
        <family val="2"/>
      </rPr>
      <t xml:space="preserve"> 
Se refiere a eventos que afectan negativamente a la organización y que están causados por fuerzas de la naturaleza (p.e. fenómenos atmosféricos, hidrológicos, geológicos) y a otros provocados por la acción humana ya sea accidental o intencional.</t>
    </r>
  </si>
  <si>
    <r>
      <rPr>
        <sz val="16"/>
        <color rgb="FF000000"/>
        <rFont val="Arial"/>
        <family val="2"/>
      </rPr>
      <t>RELACIONES DE COOPERACIÓN, COMERCIALES Y LEGALES</t>
    </r>
    <r>
      <rPr>
        <sz val="11"/>
        <color rgb="FF000000"/>
        <rFont val="Arial"/>
        <family val="2"/>
      </rPr>
      <t xml:space="preserve">
</t>
    </r>
    <r>
      <rPr>
        <b/>
        <sz val="14"/>
        <color rgb="FF000000"/>
        <rFont val="Arial"/>
        <family val="2"/>
      </rPr>
      <t>Descripción:</t>
    </r>
    <r>
      <rPr>
        <sz val="11"/>
        <color rgb="FF000000"/>
        <rFont val="Arial"/>
        <family val="2"/>
      </rPr>
      <t xml:space="preserve">
Surgen como resultado de la interacción de la organización con sus estudiantes, clientes, proveedores, actividades propias de su quehacer y normativa vigente que en un momento dado podría causar influencia negativa a la institución.</t>
    </r>
  </si>
  <si>
    <r>
      <rPr>
        <sz val="16"/>
        <color rgb="FF000000"/>
        <rFont val="Arial"/>
        <family val="2"/>
      </rPr>
      <t>COMPORTAMIENTO HUMANO</t>
    </r>
    <r>
      <rPr>
        <sz val="11"/>
        <color rgb="FF000000"/>
        <rFont val="Arial"/>
        <family val="2"/>
      </rPr>
      <t xml:space="preserve">
</t>
    </r>
    <r>
      <rPr>
        <b/>
        <sz val="14"/>
        <color rgb="FF000000"/>
        <rFont val="Arial"/>
        <family val="2"/>
      </rPr>
      <t>Descripción:</t>
    </r>
    <r>
      <rPr>
        <sz val="11"/>
        <color rgb="FF000000"/>
        <rFont val="Arial"/>
        <family val="2"/>
      </rPr>
      <t xml:space="preserve">
Se relaciona con factores de riesgo provocados por la falta de: valores éticos, estructura organizacional apropiada, o administración eficaz y eficiente, personal adecuado e idóneo ponen en peligro los objetivos institucionales o producen pérdidas, sustracciones o deterioro a la organización.</t>
    </r>
  </si>
  <si>
    <r>
      <rPr>
        <sz val="16"/>
        <color rgb="FF000000"/>
        <rFont val="Arial"/>
        <family val="2"/>
      </rPr>
      <t>CIRCUNSTANCIAS POLÍTICAS</t>
    </r>
    <r>
      <rPr>
        <sz val="11"/>
        <color rgb="FF000000"/>
        <rFont val="Arial"/>
        <family val="2"/>
      </rPr>
      <t xml:space="preserve">
</t>
    </r>
    <r>
      <rPr>
        <b/>
        <sz val="14"/>
        <color rgb="FF000000"/>
        <rFont val="Arial"/>
        <family val="2"/>
      </rPr>
      <t>Descripción:</t>
    </r>
    <r>
      <rPr>
        <sz val="11"/>
        <color rgb="FF000000"/>
        <rFont val="Arial"/>
        <family val="2"/>
      </rPr>
      <t xml:space="preserve">
Surgen del ambiente externo debido a cambios
de autoridades de gobierno, cambios de políticas del gobierno, problemas que afecten al economía nacional, etc.</t>
    </r>
  </si>
  <si>
    <r>
      <rPr>
        <sz val="16"/>
        <color rgb="FF000000"/>
        <rFont val="Arial"/>
        <family val="2"/>
      </rPr>
      <t>SEGURIDAD</t>
    </r>
    <r>
      <rPr>
        <sz val="11"/>
        <color rgb="FF000000"/>
        <rFont val="Arial"/>
        <family val="2"/>
      </rPr>
      <t xml:space="preserve">
</t>
    </r>
    <r>
      <rPr>
        <b/>
        <sz val="14"/>
        <color rgb="FF000000"/>
        <rFont val="Arial"/>
        <family val="2"/>
      </rPr>
      <t>Descripción:</t>
    </r>
    <r>
      <rPr>
        <sz val="11"/>
        <color rgb="FF000000"/>
        <rFont val="Arial"/>
        <family val="2"/>
      </rPr>
      <t xml:space="preserve">
Está asociado a factores que pueden provocar pérdida de vidas humanas, recursos económicos y de imagen.</t>
    </r>
  </si>
  <si>
    <t>Comunicación Interna de Información</t>
  </si>
  <si>
    <t>Registro de Información Contable y Presupuestaria</t>
  </si>
  <si>
    <t>Registro inoportuno o erróneo de la información procesada y relacionada con la ejecución del presupuesto o la contabilidad institucional, para la identificación de remanentes de recursos presupuestarios o la elaboración de proyecciones presupuestarias.</t>
  </si>
  <si>
    <t>Programación o Planificación del Trabajo</t>
  </si>
  <si>
    <t>Busqueda de la información, la documentación o el requisito necesarios para el trámite (aclaraciones, firmas, facturas, listas, boletas de transporte, las ordenes de compra coinciden, falta de requisitos, etc), entre dependencias interesadas.
En lo que corresponde a Ordenes de Compra debe ser cumplida en los términos establecidos (firma responsable, documentos adjuntos, formularios, entre otros) y respetando la normativa vigente (timbraje, pago de impuestos, declaración jurada, responsabilidad ante la CCSS, tarifas actuales y formulario con toda la información solicitada).
La desactualización de archivos de cuenta bancarias en el sistema de Control de Presupuesto.
Falta de información en los expedientes, sistemas o bases de datos que brindan información para realizar la recuperación efectivas de cuentas por cobrar.</t>
  </si>
  <si>
    <t>Se refiere a registros que no se hacen en su momento de realización, así cuando se alteran datos en los documentos y se registran mal, adicionalmente, que no se digite doble un compromiso de Recursos Humanos. Otro sería cuando ingresa un documento a la Oficina y no se registra en el Control de Entrada.
Registro doble de una cuenta por cobrar o por pagar.</t>
  </si>
  <si>
    <t>Se refiere a desvíos de recursos tales como  combustibles, lubricantes, repuestos, dinero, sobre aspectos académicos y administrativos.
Alteración de facturas para la cancelación de gastos previamente ejecutados
Es aquella información que se ha alterado y puede facilitar el no cobro de la cuenta por cobrar</t>
  </si>
  <si>
    <t xml:space="preserve">Respaldo de Información </t>
  </si>
  <si>
    <t>Es la copia de los datos importantes de un dispositivo primario en uno ó varios dispositivos secundarios, ello para que en caso de que el primer dispositivo sufra una avería ó un error en su estructura lógica, sea posible contar con la mayor parte de la información necesaria para continuar con las actividades rutinarias y evitar pérdida generalizada de datos.
Información que está al descubierto por cuanto no se cuenta con respaldo adecuados, lo que si la informacion se pierde se debe de hacer un levantamiento de la informacion a pie</t>
  </si>
  <si>
    <t>Disponibilidad de Información</t>
  </si>
  <si>
    <r>
      <t xml:space="preserve">Entrega o comunicación inoportuna de la revisión y aprobación de información, </t>
    </r>
    <r>
      <rPr>
        <sz val="11"/>
        <rFont val="Calibri"/>
        <family val="2"/>
        <scheme val="minor"/>
      </rPr>
      <t>normativa, do</t>
    </r>
    <r>
      <rPr>
        <sz val="11"/>
        <color theme="1"/>
        <rFont val="Calibri"/>
        <family val="2"/>
        <scheme val="minor"/>
      </rPr>
      <t>cumentos y acuerdos de las autoridades universitarias.</t>
    </r>
  </si>
  <si>
    <t>Entrega o comunicación inoportuna, incompleta o errónea de solicitudes de ingresos y egresos adicionales por parte de las dependencias, según calendarización definida.</t>
  </si>
  <si>
    <t>Se refiere a pérdidas causadas por el diferencial cambiario Diferencial cambiario debido a que se utiliza el tipo de cambio del día cuando se hace la separación presupuestaria, no se hace proyección del tipo de cambio lo que provoca que en coordinación con la Dirección Financiera se tenga que buscar recursos para los faltantes mediante el traslado de fondos, o como acción a seguir la devolución del trámite por disponible presupuestario insuficiente. Luego se debe dedicar de nuevo tiempo en la revisión del trámite.
Disminución de ingresos o aumento de egresos inesperados, derivados de los cambios en variables económicas, como el PIB, tasa de inflación, precios relativos, tasas de interés, entre otras, que provoca contenido presupuestario insuficiente para el logro de las metas, o bien, recortes de gastos o de nuevos ingresos para lograr el equilibrio financiero en los documentos presupuestarios.</t>
  </si>
  <si>
    <t>Por motivo de cantidad de trámites y que el tiempo de recepción es indefinido, en el momento que se recibe se debe de planificar el tiempo para compartir dicha labor con otras actividades.
Cambio inesperado de prioridades para la atención de las diferentes solicitudes.</t>
  </si>
  <si>
    <t>Que no se cuente con planes de mediano y largo plazo
Ausencia de planes estratégicos, de desarrollo o de mediano y largo plazo, que orienten el destino de los recursos de la Institución por incluir en el POA - Presupuesto Institucional.
Desvinculación entre estos planes y entre el POA y el Presupuesto Institucional, con metas que no corresponden a los recursos y el tiempo de ejecución asignados.</t>
  </si>
  <si>
    <t>Negociaciones para el Financiamiento de la Educación Superior.</t>
  </si>
  <si>
    <t>Negociaciones inconclusas, insatisfactorias o atrasos significativos en las negociaciones del FEES entre el Gobierno de la República y las Universidades Públicas por diferentes causas:  cambio en las autoridades del gobierno o en la política educativa nacional (menor presupuesto para las Universidades Públicas), etc.</t>
  </si>
  <si>
    <t>Disminución de la estimación de ingresos (y de los respectivos egresos) por venta de servicios académicos de programas autofinanciados o subvencionados, de grado, extensión y postgrado, derivada de cambios en las condiciones de mercado de servicios educativos (precios, exceso de oferta similar, disminución de demanda, etc.).</t>
  </si>
  <si>
    <t>Se da incumplimiento de los reglamentos debido a cambios en los mismos, falta de comunicación de la normativa, desinterés de informarse por parte de los usuarios o por omisión de información, lo que conlleva a la devolución de trámites y atrasos en los procesos (espera de aclaraciones, busca de firmas, sellos, autorizaciones, entre otros)
Omisiones, falta de información, desinterés por informarse o mala interpretación de los cambios frecuentes en la normativa para la elaboración de documentos presupuestarios (Normas Técnicas, guía de verificación y certificaciones, entre otras), por parte de la Contraloría General de la República.</t>
  </si>
  <si>
    <t>Ausencias y suplencias ocasionadas por enfermedades o incapacidades inesperadas, licencias o permisos, becas, etc.</t>
  </si>
  <si>
    <t>Rotación o movimientos de personal ocasionados por diferentes factores: clima organizacional inadecuado, desmotivación, ascensos, interinazgo prolongado, etc.</t>
  </si>
  <si>
    <t xml:space="preserve">Cumplimiento de Plazos </t>
  </si>
  <si>
    <t>Cambio inesperado de prioridades para la atención de solicitudes hechas por los superiores.
Atención simultánea de diferentes solicitudes a la Oficina de Presupuesto, con la respectiva acumulación de trabajo.</t>
  </si>
  <si>
    <t>La informacion no es oportuna debido a que se debe de validar que la mostrada es la correcta, dentro de las causas son: cobros erroneos, pérdida de tiempo y no recuperación del dinero.
Perdida de Letras de Cambio o Facturas de cobro, por lo tanto no se puede ejecutar el cobro
Las notas de cobro cuentan con cuatro años para ser ejecutadas, pero si estas llegan posterior a esa fecha, el cobr no se puede ejecutar debido a prescripciòn de cuentas</t>
  </si>
  <si>
    <t>Al ejecutar el cobro la persona puede indicar que no tiene el dinero, por lo que la ejecucion del cobro puede llegar hasta el cobro judical</t>
  </si>
  <si>
    <t>Interfase del Usuario</t>
  </si>
  <si>
    <t>Procesamiento de la Información</t>
  </si>
  <si>
    <t>Procesamiento de errores</t>
  </si>
  <si>
    <t>Administración de Cambios</t>
  </si>
  <si>
    <t>Los riesgos en esta área generalmente se relacionan con las restricciones, sobre las individualidades de una organización y su autorización de ejecutar funciones negocio/sistema; teniendo en cuenta sus necesidades de trabajo y una razonable segregación de obligaciones. Otros riesgos en esta área se relacionan a controles que aseguren la validez y completitud de la información introducida dentro de un sistema.</t>
  </si>
  <si>
    <t>Los riesgos en esta área generalmente se relacionan con el adecuado balance de los controles defectivos y preventivos que aseguran que el procesamiento de la información ha sido completado. Esta área de riesgos también abarca los riesgos asociados con la exactitud e integridad de los reportes usados para resumir resultados y tomar decisiones de negocio.</t>
  </si>
  <si>
    <t>Los riesgos en esta área generalmente se relacionan con los métodos que aseguren que cualquier entrada/proceso de información de errores (Excepciones) sean capturados adecuadamente, corregidos y reprocesados con exactitud completamente.</t>
  </si>
  <si>
    <t>Estos riesgos están asociados con la administración inadecuadas de procesos de cambios de organizaciones que incluyen: Compromisos y entrenamiento de los usuarios a los cambios de los procesos, y la forma de comunicarlos e implementarlos.</t>
  </si>
  <si>
    <t xml:space="preserve">Estos riesgos están asociados con la administración inadecuada de controles, incluyendo la integridad de la seguridad de la información procesada y la administración efectiva de los sistemas de bases de datos y de estructuras de datos. </t>
  </si>
  <si>
    <t xml:space="preserve">Riesgos de niveles inadecuados de energía eléctrica. </t>
  </si>
  <si>
    <t>Niveles altos de voltaje.
Fallos en el fluido electrico ó bajonazos de corriente electrica.</t>
  </si>
  <si>
    <t>Riesgos de choque de eléctrico</t>
  </si>
  <si>
    <t>Inflamabilidad de materiales.</t>
  </si>
  <si>
    <t>Riesgos de incendio</t>
  </si>
  <si>
    <t>Ondas de ruido, de láser y ultrasónicas.</t>
  </si>
  <si>
    <t xml:space="preserve">Inestabilidad de las piezas eléctricas. </t>
  </si>
  <si>
    <t>Riesgos mecánicos</t>
  </si>
  <si>
    <t>Riesgos de radiaciones</t>
  </si>
  <si>
    <t>Caidas de tension, armonicas, apagonazos y picos…</t>
  </si>
  <si>
    <t>Administración de la información</t>
  </si>
  <si>
    <t>El mecanismo provee a los usuarios acceso a la información específica del entorno.</t>
  </si>
  <si>
    <t>Entorno de procesamiento</t>
  </si>
  <si>
    <t>Estos riesgos en esta área están manejados por el acceso inapropiado al entorno de programas e información.</t>
  </si>
  <si>
    <t>Redes</t>
  </si>
  <si>
    <t>En esta área se refiere al acceso inapropiado al entorno de red y su procesamiento.</t>
  </si>
  <si>
    <t>Nivel físico</t>
  </si>
  <si>
    <t xml:space="preserve">Protección física de dispositivos y un apropiado acceso a ellos. </t>
  </si>
  <si>
    <r>
      <rPr>
        <b/>
        <sz val="12"/>
        <color theme="1"/>
        <rFont val="Arial"/>
        <family val="2"/>
      </rPr>
      <t>Riesgos de Acceso:</t>
    </r>
    <r>
      <rPr>
        <sz val="11"/>
        <color theme="1"/>
        <rFont val="Arial"/>
        <family val="2"/>
      </rPr>
      <t xml:space="preserve">
stos riesgos se enfocan al inapropiado acceso a sistemas, datos e información. Estos riesgos abarcan: Los riesgos de segregación inapropiada de trabajo, los riesgos asociados con la integridad de la información de sistemas de bases de datos y los riesgos asociados a la confidencialidad de la información. Los riesgos de acceso pueden ocurrir en los siguientes niveles de la estructura de la seguridad de la información</t>
    </r>
  </si>
  <si>
    <t>Direccionamiento de sistemas.</t>
  </si>
  <si>
    <t>Backyps y planes de contingencia</t>
  </si>
  <si>
    <t>Uso de Aplicaciones</t>
  </si>
  <si>
    <t>Uso oportuno de la información creada por una aplicación, se relaciona directamente al uso de información para toma de decisiones (información y datos correctos de una persona, proceso, sistemas correcto en el tiempo preciso que permitan tomar decisiones correctas.</t>
  </si>
  <si>
    <t>Infraestructura logica</t>
  </si>
  <si>
    <t>Cuando en las Universidad no existe una estructura mínima tecnológica (hardware, software, redes, personas y procesos) para soportar adecuadamente las necesidades futuras y presentes de las oficinas o proyectos desde una optica de costo eficiente.
Se asocian a la información de tecnologías que definen, desarrollan, mantienen y operan un entorno de procesamiento de información y las aplicaciones asociadas (atención a los estudiantes, sistema de cobro y pago, procesamiento de planes de estudio, procesamiento de cargas académicas, entre otras.)</t>
  </si>
  <si>
    <r>
      <rPr>
        <b/>
        <sz val="12"/>
        <color theme="1"/>
        <rFont val="Arial"/>
        <family val="2"/>
      </rPr>
      <t>Seguridad informática General</t>
    </r>
    <r>
      <rPr>
        <sz val="11"/>
        <color theme="1"/>
        <rFont val="Arial"/>
        <family val="2"/>
      </rPr>
      <t xml:space="preserve">
Se refiere a seguridad sobre componentes físicos y digitales.
Los estándar IEC 950 proporcionan los requisitos de diseño para lograr una seguridad general y que disminuyen el riesgo:</t>
    </r>
  </si>
  <si>
    <r>
      <rPr>
        <b/>
        <sz val="14"/>
        <color rgb="FF000000"/>
        <rFont val="Arial"/>
        <family val="2"/>
      </rPr>
      <t>Integridad</t>
    </r>
    <r>
      <rPr>
        <sz val="14"/>
        <color rgb="FF000000"/>
        <rFont val="Arial"/>
        <family val="2"/>
      </rPr>
      <t>:</t>
    </r>
    <r>
      <rPr>
        <sz val="18"/>
        <color rgb="FF000000"/>
        <rFont val="Arial"/>
        <family val="2"/>
      </rPr>
      <t xml:space="preserve"> </t>
    </r>
    <r>
      <rPr>
        <sz val="11"/>
        <color rgb="FF000000"/>
        <rFont val="Arial"/>
        <family val="2"/>
      </rPr>
      <t>Riesgos asociados con la autorización, completitud y exactitud de la entrada, procesamiento y reportes de las aplicaciones utilizadas en una organización. Aplican en cada aspecto de un sistema de soporte de procesamiento de negocio y están presentes en múltiples lugares, y en múltiples momentos en todas las partes de las aplicaciones.</t>
    </r>
  </si>
  <si>
    <t>Tipo de Cambio</t>
  </si>
  <si>
    <t>Tasa de Interés</t>
  </si>
  <si>
    <r>
      <rPr>
        <b/>
        <sz val="11"/>
        <color rgb="FF000000"/>
        <rFont val="Arial"/>
        <family val="2"/>
      </rPr>
      <t>Mercado</t>
    </r>
    <r>
      <rPr>
        <sz val="11"/>
        <color rgb="FF000000"/>
        <rFont val="Arial"/>
        <family val="2"/>
      </rPr>
      <t xml:space="preserve">
Se refiere a la probabilidad de  cambios en los precios de los activos y pasivos financieros (o volatilidades).
Es el riesgo generado por instrumentos financieros o transacciones financieras provocado por fluctuaciones de precios, tasas de interés o tipos de cambio.</t>
    </r>
  </si>
  <si>
    <r>
      <rPr>
        <b/>
        <sz val="11"/>
        <color rgb="FF000000"/>
        <rFont val="Arial"/>
        <family val="2"/>
      </rPr>
      <t>Liquidez</t>
    </r>
    <r>
      <rPr>
        <sz val="11"/>
        <color rgb="FF000000"/>
        <rFont val="Arial"/>
        <family val="2"/>
      </rPr>
      <t xml:space="preserve">
Es el riesgo de la disponibilidad de recursos  financieros (fondeo de caja), que traiga como consecuencia, problemas de efectivo y que traiga con ello dificultades para atender las diferentes obligaciones que tiene la Universidad.</t>
    </r>
  </si>
  <si>
    <r>
      <rPr>
        <b/>
        <sz val="11"/>
        <color rgb="FF000000"/>
        <rFont val="Arial"/>
        <family val="2"/>
      </rPr>
      <t>Crédito</t>
    </r>
    <r>
      <rPr>
        <sz val="11"/>
        <color rgb="FF000000"/>
        <rFont val="Arial"/>
        <family val="2"/>
      </rPr>
      <t xml:space="preserve">
Riesgo generado por incumplimiento de un estudiante o proveedor, en transacciones ajustadas al entorno Universitario, generado por el  aumento en la probabilidad de incumplimiento con la Universidad.
</t>
    </r>
  </si>
  <si>
    <r>
      <rPr>
        <b/>
        <sz val="11"/>
        <color rgb="FF000000"/>
        <rFont val="Arial"/>
        <family val="2"/>
      </rPr>
      <t>Operativo</t>
    </r>
    <r>
      <rPr>
        <sz val="11"/>
        <color rgb="FF000000"/>
        <rFont val="Arial"/>
        <family val="2"/>
      </rPr>
      <t xml:space="preserve">
Riesgo de pérdida debido a la inadecuación o a fallas de los procesos, el personal y los sistemas internos o bien a causa de acontecimientos externos que tienen que ver con todo el entorno financiero de la Universidad.</t>
    </r>
  </si>
  <si>
    <t>Riesgo asociado a las fuentes de ingresos de la Universidad.</t>
  </si>
  <si>
    <t>Riesgo de no poder atender las necesidades de efectivo que tienen los diferentes funcionarios, así como no poder atender algún financiamiento interno o externo a la Universidad.</t>
  </si>
  <si>
    <t>Egresos generadores de más en los Procesos Universitarios.</t>
  </si>
  <si>
    <t>Riegos generado por atrasados por parte del gobierno para depositar lo correspondiente al FEES.</t>
  </si>
  <si>
    <t>Riegos generado por errores de calculos económicos en los proyectos.</t>
  </si>
  <si>
    <r>
      <t xml:space="preserve">Riesgo de Relación: </t>
    </r>
    <r>
      <rPr>
        <sz val="12"/>
        <color rgb="FF000000"/>
        <rFont val="Arial"/>
        <family val="2"/>
      </rPr>
      <t>uso oportuno de la información creada por una aplicación</t>
    </r>
  </si>
  <si>
    <r>
      <t xml:space="preserve">Riesgo de Infraestructura: </t>
    </r>
    <r>
      <rPr>
        <sz val="12"/>
        <color rgb="FF000000"/>
        <rFont val="Arial"/>
        <family val="2"/>
      </rPr>
      <t>se refiere cuando en la Universidad no cuenta con una estructura de información tecnológica efectiva.</t>
    </r>
  </si>
  <si>
    <t>Se refiere a que los riesgos pueden ser enfrentados por el direccionamiento de sistemas antes de que los problemas ocurran.</t>
  </si>
  <si>
    <t>Utilizadas para minimizar la ruptura de los sistemas.</t>
  </si>
  <si>
    <t xml:space="preserve">Técnica de recuperación / restauración </t>
  </si>
  <si>
    <t>Se refiere al control de desastres en el procesamiento de la información.</t>
  </si>
  <si>
    <r>
      <t>Riesgo de Utilidad</t>
    </r>
    <r>
      <rPr>
        <sz val="12"/>
        <color rgb="FF000000"/>
        <rFont val="Arial"/>
        <family val="2"/>
      </rPr>
      <t xml:space="preserve">
Se refiere a la seguridad de la información y su manejo tecnológico.</t>
    </r>
  </si>
  <si>
    <t>Se refiere a  la actualización de equipo y su debida planificación en lo referente a la renovación.</t>
  </si>
  <si>
    <t>Confiabilidad de los equipos y sistemas que tiene la institucional.</t>
  </si>
  <si>
    <t>Se refiere a las alternativas que debe tener la Universidad para ejecutar cambios drásticos en el momento menos indicado.</t>
  </si>
  <si>
    <t xml:space="preserve">Pagos </t>
  </si>
  <si>
    <t>Se refiere a todo el  proceso de pago que ejecuta la Universidad, ya sea en efectivo, transferencia u otro sistema de pago que tenga la Institución. 
Se puede clasificar de la siguiente forma:
Pago Proveedores.
Pago de facturas cedidas
Pago de Impuestos
Pago de Facturas
Devolución de dinero
Pago de Viáticos
Pago de Servicios Públicos
Otros Pagos que hace la Universidad.</t>
  </si>
  <si>
    <t>Se refiere cuando no se ajustan a los procedimientos para desarrollar sistemas de información.</t>
  </si>
  <si>
    <t>Información Bases de Datos</t>
  </si>
  <si>
    <t>Se da por deficiencias que tiene el sistema, esto debido a que no es un Sistema Integrado, sino que se debe de realizar procesos manuales, lo que puede provocar errores humanos en el cambio de la orden a la nota de débido.
Registro de información en periodo presupuestario incorrecto.
Ocurrencia de contingencias tecnológicas: pérdida de fluido eléctrico, tormentas eléctricas, ataques de virus, desconexión de la red, fallas en el servidor del AS – 400 o en los equipos de cómputo.
Ocurrencia de fallas en el sistema de comunicación o redes internas de la UNED o del SIPP de la Contraloría General de la República, en fechas límite de presentación del Presupuesto Ordinario a la Contraloría General de la República.
Sistemas de Información como AS-400, SAE, entre otros.</t>
  </si>
  <si>
    <t>Devolución de dinero a Estudiantes</t>
  </si>
  <si>
    <t>Los estudiantes efectúan solictudes de devoluciónes de dinero por lo cual se debe analizar caso por caso para revisar si debe devolverse o no.</t>
  </si>
  <si>
    <t>Se refiere al cambio asociado en contra de los tipos de interés.</t>
  </si>
  <si>
    <t>IDENTIFICACIÓN DE RIESGOS</t>
  </si>
  <si>
    <t>Definición:</t>
  </si>
  <si>
    <t>ÁMBITO</t>
  </si>
  <si>
    <t>FACTOR</t>
  </si>
  <si>
    <t>Incluir Ámbito</t>
  </si>
  <si>
    <t>Incluir Riesgo</t>
  </si>
  <si>
    <t>Incluir Factor</t>
  </si>
  <si>
    <r>
      <t>OPERATIVOS</t>
    </r>
    <r>
      <rPr>
        <b/>
        <sz val="14"/>
        <color rgb="FF000000"/>
        <rFont val="Arial"/>
        <family val="2"/>
      </rPr>
      <t/>
    </r>
  </si>
  <si>
    <r>
      <rPr>
        <sz val="16"/>
        <color rgb="FF000000"/>
        <rFont val="Arial"/>
        <family val="2"/>
      </rPr>
      <t>FINANCIEROS</t>
    </r>
    <r>
      <rPr>
        <sz val="11"/>
        <color rgb="FF000000"/>
        <rFont val="Arial"/>
        <family val="2"/>
      </rPr>
      <t/>
    </r>
  </si>
  <si>
    <r>
      <rPr>
        <sz val="16"/>
        <color rgb="FF000000"/>
        <rFont val="Arial"/>
        <family val="2"/>
      </rPr>
      <t>DE TECNOLOGÍA</t>
    </r>
    <r>
      <rPr>
        <sz val="11"/>
        <color rgb="FF000000"/>
        <rFont val="Arial"/>
        <family val="2"/>
      </rPr>
      <t/>
    </r>
  </si>
  <si>
    <r>
      <rPr>
        <sz val="16"/>
        <color rgb="FF000000"/>
        <rFont val="Arial"/>
        <family val="2"/>
      </rPr>
      <t>LABORALES</t>
    </r>
    <r>
      <rPr>
        <sz val="11"/>
        <color rgb="FF000000"/>
        <rFont val="Arial"/>
        <family val="2"/>
      </rPr>
      <t/>
    </r>
  </si>
  <si>
    <r>
      <rPr>
        <sz val="16"/>
        <color rgb="FF000000"/>
        <rFont val="Arial"/>
        <family val="2"/>
      </rPr>
      <t>DESASTRES NATURALES Y PROVOCADOS</t>
    </r>
    <r>
      <rPr>
        <sz val="11"/>
        <color rgb="FF000000"/>
        <rFont val="Arial"/>
        <family val="2"/>
      </rPr>
      <t/>
    </r>
  </si>
  <si>
    <r>
      <rPr>
        <sz val="16"/>
        <color rgb="FF000000"/>
        <rFont val="Arial"/>
        <family val="2"/>
      </rPr>
      <t>RELACIONES DE COOPERACIÓN, COMERCIALES Y LEGALES</t>
    </r>
    <r>
      <rPr>
        <sz val="11"/>
        <color rgb="FF000000"/>
        <rFont val="Arial"/>
        <family val="2"/>
      </rPr>
      <t/>
    </r>
  </si>
  <si>
    <r>
      <rPr>
        <sz val="16"/>
        <color rgb="FF000000"/>
        <rFont val="Arial"/>
        <family val="2"/>
      </rPr>
      <t>COMPORTAMIENTO HUMANO</t>
    </r>
    <r>
      <rPr>
        <sz val="11"/>
        <color rgb="FF000000"/>
        <rFont val="Arial"/>
        <family val="2"/>
      </rPr>
      <t/>
    </r>
  </si>
  <si>
    <r>
      <rPr>
        <sz val="16"/>
        <color rgb="FF000000"/>
        <rFont val="Arial"/>
        <family val="2"/>
      </rPr>
      <t>CIRCUNSTANCIAS POLÍTICAS</t>
    </r>
    <r>
      <rPr>
        <sz val="11"/>
        <color rgb="FF000000"/>
        <rFont val="Arial"/>
        <family val="2"/>
      </rPr>
      <t/>
    </r>
  </si>
  <si>
    <r>
      <rPr>
        <sz val="16"/>
        <color rgb="FF000000"/>
        <rFont val="Arial"/>
        <family val="2"/>
      </rPr>
      <t>SEGURIDAD</t>
    </r>
    <r>
      <rPr>
        <sz val="11"/>
        <color rgb="FF000000"/>
        <rFont val="Arial"/>
        <family val="2"/>
      </rPr>
      <t/>
    </r>
  </si>
  <si>
    <t>Tipo de Riesgo</t>
  </si>
  <si>
    <t>Externo</t>
  </si>
  <si>
    <t>Interno</t>
  </si>
  <si>
    <t xml:space="preserve">Valor </t>
  </si>
  <si>
    <t>Definición</t>
  </si>
  <si>
    <t>Evento sucede más de 7 veces al año</t>
  </si>
  <si>
    <t xml:space="preserve"> Evento sucede de 5-6 veces al año</t>
  </si>
  <si>
    <t xml:space="preserve"> Evento sucede 2 veces al año</t>
  </si>
  <si>
    <t xml:space="preserve"> Evento sucede al menos una vez al año</t>
  </si>
  <si>
    <t xml:space="preserve"> Evento sucede en períodos mayores a un año</t>
  </si>
  <si>
    <t>Análisis de Probabilidad</t>
  </si>
  <si>
    <t>Nombre</t>
  </si>
  <si>
    <t>Catastrófico</t>
  </si>
  <si>
    <t>Moderado</t>
  </si>
  <si>
    <t>Insignificante</t>
  </si>
  <si>
    <t>Pérdida de información e implicaciones legales, interrupciones que producen
incertidumbre acerca de cuándo se restablecerán los servicios, pérdidas
mayores de infraestructura física, de información o económicas.</t>
  </si>
  <si>
    <t>Pérdida de capacidad de brindar el servicio, se paralizan la mayor parte de
las operaciones, mayoría de recursos se encuentran intactos pero con
pérdidas económicas importantes</t>
  </si>
  <si>
    <t>Fallas que causan demoras en varias áreas, no afectan otras actividades</t>
  </si>
  <si>
    <t>Tratamiento y control inmediato, demoras menores, afectan un área en
particular.</t>
  </si>
  <si>
    <t>Perdidas bajas, sin perjuicio económico.</t>
  </si>
  <si>
    <t>Análisis de Impacto</t>
  </si>
  <si>
    <t xml:space="preserve">4 (Probable) </t>
  </si>
  <si>
    <t>2 (Poco probable )</t>
  </si>
  <si>
    <t>5 (Catastrófico)</t>
  </si>
  <si>
    <t>3 (Moderado)</t>
  </si>
  <si>
    <t>1 (Insignificante)</t>
  </si>
  <si>
    <t>Código</t>
  </si>
  <si>
    <t>Descripción</t>
  </si>
  <si>
    <t>Alto</t>
  </si>
  <si>
    <t>Bajo</t>
  </si>
  <si>
    <t>Color</t>
  </si>
  <si>
    <t>PROBABILIDAD</t>
  </si>
  <si>
    <t>I  M  P  A  C  T  O</t>
  </si>
  <si>
    <t>De</t>
  </si>
  <si>
    <t>A</t>
  </si>
  <si>
    <t>20-25</t>
  </si>
  <si>
    <t>15-16</t>
  </si>
  <si>
    <t xml:space="preserve"> 8-12</t>
  </si>
  <si>
    <t xml:space="preserve"> 1-6</t>
  </si>
  <si>
    <t>Mapa de Calor</t>
  </si>
  <si>
    <t>Análisis de Consecuencia</t>
  </si>
  <si>
    <t>R</t>
  </si>
  <si>
    <t>Probabilidad</t>
  </si>
  <si>
    <t xml:space="preserve">Nombre </t>
  </si>
  <si>
    <t xml:space="preserve">Consecuencia </t>
  </si>
  <si>
    <t>Nivel</t>
  </si>
  <si>
    <t>Operativos</t>
  </si>
  <si>
    <t>Laborales</t>
  </si>
  <si>
    <r>
      <rPr>
        <b/>
        <sz val="11"/>
        <color rgb="FF000000"/>
        <rFont val="Arial"/>
        <family val="2"/>
      </rPr>
      <t>Mercado</t>
    </r>
    <r>
      <rPr>
        <sz val="11"/>
        <color rgb="FF000000"/>
        <rFont val="Arial"/>
        <family val="2"/>
      </rPr>
      <t xml:space="preserve">
</t>
    </r>
  </si>
  <si>
    <r>
      <rPr>
        <b/>
        <sz val="11"/>
        <color rgb="FF000000"/>
        <rFont val="Arial"/>
        <family val="2"/>
      </rPr>
      <t>Liquidez</t>
    </r>
    <r>
      <rPr>
        <sz val="11"/>
        <color rgb="FF000000"/>
        <rFont val="Arial"/>
        <family val="2"/>
      </rPr>
      <t xml:space="preserve">
</t>
    </r>
  </si>
  <si>
    <t>Crédito</t>
  </si>
  <si>
    <t>Operativo</t>
  </si>
  <si>
    <t>SI($D$3*$I4='Análisis Riesgo Puro'!L9,'Análisis Riesgo Puro'!L9,0)</t>
  </si>
  <si>
    <t>Remota</t>
  </si>
  <si>
    <t>Poco Probable</t>
  </si>
  <si>
    <t>Posible</t>
  </si>
  <si>
    <t>Probable</t>
  </si>
  <si>
    <t>Muy Probable</t>
  </si>
  <si>
    <t>Muy Baja (0.01 y 10%)
El evento puede suceder sólo en circunstancias excepcionales.</t>
  </si>
  <si>
    <t>Baja (11 y 25%)
El evento puede ocurrir en algún momento</t>
  </si>
  <si>
    <t>Moderada (26% y 50%)
El evento ocurrirá en algún momento.</t>
  </si>
  <si>
    <t>Alta (51% y 90%)
El evento ocurrirá casi en cualquier circunstancia.</t>
  </si>
  <si>
    <t>Muy Alta (91 y 100%)
Se espera la ocurrencia del evento en la mayoría de las circunstancias.</t>
  </si>
  <si>
    <t>Probabilidad de ocurrencia de Eventos</t>
  </si>
  <si>
    <t>IMPACTO</t>
  </si>
  <si>
    <t>Leve</t>
  </si>
  <si>
    <t>Grave</t>
  </si>
  <si>
    <t>Castastrófico</t>
  </si>
  <si>
    <t>Riesgo puede causar inconveniente o ineficiencias.
Pérdidas o daños muy bajos de activos o recursos tangible que no afecta considerablemente los intereses de la empresa.</t>
  </si>
  <si>
    <t>Riesgo puede causar pérdidas menores.
Daños menores a la propiedad.</t>
  </si>
  <si>
    <t>Riesgo talvez resulte en incremento de los costos.
Costos para soluciones óptimas.
Afecta la misión o reputación de la empresa.
Deshabilita temporal o permanentemente, parcial o la totalidad de los sistemas.
Daños mayores a los sistemas y significativos a la propiedad.</t>
  </si>
  <si>
    <t>Riesgos talvez resulte en costos, pérdidas o destrucción significativas para la empresa.</t>
  </si>
  <si>
    <t>Pérdidas muy significativas.
Riesgos talvez impida el logro de los objetivos de la empresa.
Pérdidas muy cuantiosas en los activos tangibles.
Pérdidas de los sistemas.
Daños mayores a propiedad, deshabilitación permanente o muerte.</t>
  </si>
  <si>
    <t>1 (Remota )</t>
  </si>
  <si>
    <t>3 (Posible)</t>
  </si>
  <si>
    <t>5 (Muy Probable)</t>
  </si>
  <si>
    <t>2 (Leve)</t>
  </si>
  <si>
    <t>4 (Grave)</t>
  </si>
  <si>
    <t>Consiste en la determinación del nivel de riesgo a partir de la probabilidad y la consecuencia de los eventos identificados.</t>
  </si>
  <si>
    <r>
      <t xml:space="preserve">Consiste en la determinación y la descripción de los </t>
    </r>
    <r>
      <rPr>
        <b/>
        <sz val="11.5"/>
        <color theme="0"/>
        <rFont val="Arial"/>
        <family val="2"/>
      </rPr>
      <t xml:space="preserve">eventos </t>
    </r>
    <r>
      <rPr>
        <sz val="11.5"/>
        <color theme="0"/>
        <rFont val="Arial"/>
        <family val="2"/>
      </rPr>
      <t>de índole interno y externo que pueden afectar de manera significativa el cumplimiento de los objetivos fijados.</t>
    </r>
  </si>
  <si>
    <r>
      <rPr>
        <sz val="12"/>
        <color theme="0"/>
        <rFont val="Arial"/>
        <family val="2"/>
      </rPr>
      <t xml:space="preserve">Consiste en la determinación de las prioridades para la </t>
    </r>
    <r>
      <rPr>
        <b/>
        <sz val="12"/>
        <color theme="0"/>
        <rFont val="Arial"/>
        <family val="2"/>
      </rPr>
      <t>administración de riesgos.</t>
    </r>
  </si>
  <si>
    <t>Aceptabilidad del riesgo</t>
  </si>
  <si>
    <t>MAPA DE CALOR</t>
  </si>
  <si>
    <t>Herramienta gráfica que permite identificar la ubicación del nivel de riesgo.</t>
  </si>
  <si>
    <t>NOTA: La información que se presenta en esta hoja pertenece a la Estructura de Riesgos definida para la UNED.</t>
  </si>
  <si>
    <t>EVALUACION DE RIESGOS</t>
  </si>
  <si>
    <t>SI</t>
  </si>
  <si>
    <t>NO</t>
  </si>
  <si>
    <t>Indicar</t>
  </si>
  <si>
    <r>
      <rPr>
        <b/>
        <sz val="18"/>
        <color indexed="8"/>
        <rFont val="Calibri"/>
        <family val="2"/>
      </rPr>
      <t>Indicaciones</t>
    </r>
    <r>
      <rPr>
        <b/>
        <sz val="14"/>
        <color indexed="8"/>
        <rFont val="Calibri"/>
        <family val="2"/>
      </rPr>
      <t>:</t>
    </r>
    <r>
      <rPr>
        <b/>
        <sz val="14"/>
        <color theme="1"/>
        <rFont val="Calibri"/>
        <family val="2"/>
      </rPr>
      <t xml:space="preserve"> Para cada uno de los factores de riesgo analizados ubique el nivel de riesgo en el Mapa de calor, de acuerdo al valor del nivel de riesgo obtenido.  Incluya en la matriz el número de Riesgo según corresponda (Ejemplo: R1, R2,… R8), ubicando los cuadro  (R1 al R8) que se encuentran al lado derecho del mapa en el cuadrante correspondiente al resultado del nivel de riesgo, esto teniendo en cuenta el valor de probabilidad e impacto asignado a cada riesgo en la hoja de Análisis. Al finalizar continue con la hoja Evaluación.</t>
    </r>
  </si>
  <si>
    <t>Tiene Control?</t>
  </si>
  <si>
    <t xml:space="preserve">Si </t>
  </si>
  <si>
    <t>No</t>
  </si>
  <si>
    <t>Indique</t>
  </si>
  <si>
    <t>La interpretación de los resultados será:</t>
  </si>
  <si>
    <t>1)</t>
  </si>
  <si>
    <t>2)</t>
  </si>
  <si>
    <t>Nivel de riesgo Controlado</t>
  </si>
  <si>
    <t>Nivel de Riesgo Puro</t>
  </si>
  <si>
    <t>Controles</t>
  </si>
  <si>
    <t>Responsable</t>
  </si>
  <si>
    <t>Fecha de ejecución</t>
  </si>
  <si>
    <t>Medidas para la administración del riesgo</t>
  </si>
  <si>
    <t>ADMINISTRACION DE RIESGOS</t>
  </si>
  <si>
    <t>Consiste en la identificación, evaluación, selección y ejecución de medidas para la administración de riesgos.</t>
  </si>
  <si>
    <r>
      <rPr>
        <b/>
        <sz val="14"/>
        <color theme="1"/>
        <rFont val="Calibri"/>
        <family val="2"/>
        <scheme val="minor"/>
      </rPr>
      <t>Indicaciones:</t>
    </r>
    <r>
      <rPr>
        <b/>
        <sz val="11"/>
        <color theme="0"/>
        <rFont val="Calibri"/>
        <family val="2"/>
        <scheme val="minor"/>
      </rPr>
      <t xml:space="preserve"> En las casillas de Ámbito indentifiquen los ámbitos (eligiéndolos, en la flecha que aparece al lado derecho de la casilla) en los cuales se presentan riesgos en la dependencia a analizar, posteriormente identifiquen los riesgos dentro del ámbito elegido (eligiéndolos, en la flecha que aparece al lado derecho de la casilla) y finalmente identifiquen los factores de cada riesgo (eligiéndolos, en la flecha que aparece al lado derecho de la casilla). Deben identificar 15 factores que puedan presentarse en la dependencia elegida para realizar el proyecto. Pueden ser del mismo ámbito o de diferentes ambitos. Al finalizar sigan con la hoja Análisis de Riesgo Puro.</t>
    </r>
  </si>
  <si>
    <r>
      <rPr>
        <b/>
        <sz val="18"/>
        <color theme="1"/>
        <rFont val="Calibri"/>
        <family val="2"/>
        <scheme val="minor"/>
      </rPr>
      <t>Indicaciones</t>
    </r>
    <r>
      <rPr>
        <b/>
        <sz val="14"/>
        <color theme="1"/>
        <rFont val="Calibri"/>
        <family val="2"/>
        <scheme val="minor"/>
      </rPr>
      <t xml:space="preserve">: </t>
    </r>
    <r>
      <rPr>
        <b/>
        <sz val="14"/>
        <color theme="0"/>
        <rFont val="Calibri"/>
        <family val="2"/>
        <scheme val="minor"/>
      </rPr>
      <t>Los 15 factores de riesgo identificados en la etapa anterior deben ser analizados para ello: 1. Definan el tipo de riesgo entre externo e interno (eligiéndolo, en la flecha que aparece al lado derecho de la casilla). 2. Definan la probabilidad de ocurrencia del evento (eligiéndola, en la flecha que aparece al lado derecho de la casilla). 3. Definan la consecuencia del evento (eligiéndola, en la flecha que aparece al lado derecho de la casilla). 4. Observen el nivel de riesgo y el color en el mapa de calor que resulta del análisis de cada uno de los factores de riesgo.  Al finalizar continuen con la hoja Mapa de Calor.</t>
    </r>
  </si>
  <si>
    <t xml:space="preserve">                                       ANÁLISIS DE RIESGOS PUROS</t>
  </si>
  <si>
    <t>Consiste en la determinación del nivel de riesgo teniendo en cuenta la efectividad de los controles existentes.</t>
  </si>
  <si>
    <r>
      <rPr>
        <b/>
        <sz val="18"/>
        <color theme="1"/>
        <rFont val="Calibri"/>
        <family val="2"/>
        <scheme val="minor"/>
      </rPr>
      <t>Indicaciones</t>
    </r>
    <r>
      <rPr>
        <b/>
        <sz val="14"/>
        <color theme="1"/>
        <rFont val="Calibri"/>
        <family val="2"/>
        <scheme val="minor"/>
      </rPr>
      <t>:</t>
    </r>
    <r>
      <rPr>
        <b/>
        <sz val="14"/>
        <color theme="0"/>
        <rFont val="Calibri"/>
        <family val="2"/>
        <scheme val="minor"/>
      </rPr>
      <t xml:space="preserve"> Teniendo ya definido el riesgo puro se realiza el análisis de los controles existentes para obtener el riesgo tratado. 1. Definan para cada uno de los factores si se cuenta con controles para el mismo (elijan si se tienen o no controles en la flecha que aparece al lado derecho de la casilla). 2. En el caso de tener controles describa los mismos,  máximo dos (si no existen controles solo deben observar el valor obtenido en el nivel de riesgo controlado, compárenlo con el nivel de riesgo puro y sigan con la hoja de Evaluación). 3. Valoren la efectividad de los controles existentes desde dos puntos de vista: la efectividad de los controles en la probabilidad de ocurrencia del factor de riesgo y la efectividad de los controles en la consecuencia.  4. Observen el nivel de riesgo controlado obtenido y compárenlo con el nivel de riesgo puro. Al finalizar continue con la hoja Evaluación.</t>
    </r>
  </si>
  <si>
    <r>
      <rPr>
        <b/>
        <sz val="14"/>
        <rFont val="Calibri"/>
        <family val="2"/>
        <scheme val="minor"/>
      </rPr>
      <t>Indicaciones:</t>
    </r>
    <r>
      <rPr>
        <b/>
        <sz val="11"/>
        <color theme="0"/>
        <rFont val="Calibri"/>
        <family val="2"/>
        <scheme val="minor"/>
      </rPr>
      <t xml:space="preserve"> Teniendo en cuenta los factores de riesgo identificados, el nivel de riesgo controlado de cada uno de ellos y los parámetros de aceptabilidad de riesgos institucionales definidos en las Orientaciones para el funcionamiento del SEVRI en la UNED, indiquen si cada factor de riesgo es aceptable o no, esto en la columan de aceptabilidad del riesgo (eligiéndo si o no en la flecha que aparece al lado derecho de la casilla).  Al finalizar continuen con la hoja Administración.</t>
    </r>
  </si>
  <si>
    <t>PAGO DE PLANILLAS: Pagar los servicios brindados por el funcionario de la UNED.</t>
  </si>
  <si>
    <t>PAGO DE RETENCIONES, PROVEEDORES Y SERVICIOS PROFESIONALES: Pagar los bienes y servicios contratados para el funcionamiento de la de la Universidad.</t>
  </si>
  <si>
    <t>ADMINISTRACION DE INGRESOS: Administrar adecuadamente los ingresos financieros de la Universidad.</t>
  </si>
  <si>
    <t>TOMA Y REGISTRO DE INVERSIONES: Maximizar los recursos financieros de la Universidad.</t>
  </si>
  <si>
    <t>RECUPERACIÓN DE CUENTAS POR COBRAR: Recuperar el dinero adeudados a la Universidad.</t>
  </si>
  <si>
    <t>RECUPERACIÓN DE CUENTAS POR COBRAR DE CARGAS SOCIALES :  Recuperar el dinero por pagos erróneos realizados por la Universidad sobre cargas sociales.</t>
  </si>
  <si>
    <t>DEVOLUCIONES DE DINERO A ESTUDIANTES: Devolver los dineros recibidos de más por parte de los estudiantes.</t>
  </si>
  <si>
    <t>REINTEGRO DE FONDOS DE TRABAJO: Reintegrar los fondos de trabajo para garantizar la continuidad de los pagos.</t>
  </si>
  <si>
    <t>Indicar Proceso</t>
  </si>
  <si>
    <t>2. ¿Por qué razón o razones se podría generar la situación descrita en el punto 1?</t>
  </si>
  <si>
    <t>R1</t>
  </si>
  <si>
    <t>R2</t>
  </si>
  <si>
    <t>R3</t>
  </si>
  <si>
    <t>R4</t>
  </si>
  <si>
    <t>R6</t>
  </si>
  <si>
    <t>R7</t>
  </si>
  <si>
    <t>R8</t>
  </si>
  <si>
    <t>R9</t>
  </si>
  <si>
    <t>R10</t>
  </si>
  <si>
    <t>CATEGORÍA</t>
  </si>
  <si>
    <t>=+'Nueva Opción'!d12</t>
  </si>
  <si>
    <t>+'Nueva Opción'!D14</t>
  </si>
  <si>
    <t>+'Nueva Opción'!D16</t>
  </si>
  <si>
    <t>Indicaciones: Finalmente al evaluar los factores se tienen identificados cuales de estos deben ser administrados. 1. Transcriba los factores de riesgo que no fueron aceptados. 2. Describa para cada uno de los factores dos medidas para administrarlos (tener en cuenta las Directrices del SEVRI de la CGR en el apartado de Administración de riesgos). 3. Defina los responsables de la ejecución de estas medidas. 4. Defina la fecha de ejecución de estas medidas.</t>
  </si>
  <si>
    <t xml:space="preserve">Formulación del 
Plan Operativo y Presupuesto Ordinario
</t>
  </si>
  <si>
    <t>Formulación de Modificaciones Presupuestarias</t>
  </si>
  <si>
    <t>Formulación de Presupuestos Extraordinarios</t>
  </si>
  <si>
    <t>Planificación Estratégica</t>
  </si>
  <si>
    <t>Indicadores de Gestión</t>
  </si>
  <si>
    <t>Imagen</t>
  </si>
  <si>
    <t>Planificación de Recursos</t>
  </si>
  <si>
    <t>Alineamiento con la Estrategia</t>
  </si>
  <si>
    <t>Evaluación de la Planificación</t>
  </si>
  <si>
    <t>Información cualitativa y cuantitativa</t>
  </si>
  <si>
    <t>Imagen Externa</t>
  </si>
  <si>
    <t>Planificación de Presupuesto</t>
  </si>
  <si>
    <t>Planificación del Prespuestos Extraordinario</t>
  </si>
  <si>
    <t>Modificación Presupuestaria</t>
  </si>
  <si>
    <t>Talento Humano</t>
  </si>
  <si>
    <t>Capital de conocimiento</t>
  </si>
  <si>
    <t>Competencias</t>
  </si>
  <si>
    <t>Disposición al cambio</t>
  </si>
  <si>
    <t>Administración del recurso humano</t>
  </si>
  <si>
    <t>Clima laboral</t>
  </si>
  <si>
    <t>Cantidad de recurso humano</t>
  </si>
  <si>
    <t>Capacidad de respuesta</t>
  </si>
  <si>
    <t>Comunicación</t>
  </si>
  <si>
    <t>Normativa interna</t>
  </si>
  <si>
    <t>Compras e Inventarios</t>
  </si>
  <si>
    <t>Hacinamiento</t>
  </si>
  <si>
    <t>Cumplimiento de normativa interna</t>
  </si>
  <si>
    <t xml:space="preserve">Contratación de terceros </t>
  </si>
  <si>
    <t>Bienes e inventarios</t>
  </si>
  <si>
    <t>Equipo</t>
  </si>
  <si>
    <t>Gestión de compras</t>
  </si>
  <si>
    <t>Servicios generales</t>
  </si>
  <si>
    <t>Servicios básicos</t>
  </si>
  <si>
    <t>Instalaciones físicas</t>
  </si>
  <si>
    <t>Equipo de Transporte</t>
  </si>
  <si>
    <t>Equipo de Limpieza</t>
  </si>
  <si>
    <t>Equipo de Vigilancia</t>
  </si>
  <si>
    <t>Equipo para Correspondencia</t>
  </si>
  <si>
    <t>Equipo de mantenimiento</t>
  </si>
  <si>
    <t>Planta Eléctrica</t>
  </si>
  <si>
    <t>Equipo médico</t>
  </si>
  <si>
    <t>Permisos Médicos</t>
  </si>
  <si>
    <t>Salud ocupacional e higiene laboral</t>
  </si>
  <si>
    <t>Normativa técnica en Salud Ocupacional</t>
  </si>
  <si>
    <t>Mantenimiento preventivo.</t>
  </si>
  <si>
    <t>Rutas de evacuación</t>
  </si>
  <si>
    <t>Equipos de Extinción de Incendios</t>
  </si>
  <si>
    <t>Equipos de detección de Incendios</t>
  </si>
  <si>
    <t xml:space="preserve">Condiciones estructurales </t>
  </si>
  <si>
    <t>Riesgos Ergonómicos</t>
  </si>
  <si>
    <t>Orden y Limpieza</t>
  </si>
  <si>
    <t>Ambiental</t>
  </si>
  <si>
    <t>Desastres Naturales</t>
  </si>
  <si>
    <t>Daño Ambiental</t>
  </si>
  <si>
    <t>Contratos Comerciales</t>
  </si>
  <si>
    <t>Legales</t>
  </si>
  <si>
    <t>Deterioro de imagen</t>
  </si>
  <si>
    <t>Procesos Administrativos</t>
  </si>
  <si>
    <t>Resultados de Proyectos</t>
  </si>
  <si>
    <t>Adquisición de Activos en proyectos</t>
  </si>
  <si>
    <t>Enriquecimiento ílicito</t>
  </si>
  <si>
    <t xml:space="preserve">Robos  </t>
  </si>
  <si>
    <t>Instalaciones Universitarias</t>
  </si>
  <si>
    <t>PROCESO DE INVENTARIOS: se incluye la materia prima, producto en proceso, producto terminado y mercadería en tránsito.</t>
  </si>
  <si>
    <t>Negociaciones gubernamentales.</t>
  </si>
  <si>
    <t>Cooperación</t>
  </si>
  <si>
    <t>1 DIRECCION SUPERIOR Y PLANIFICACION</t>
  </si>
  <si>
    <t>00 Consejo Universitario</t>
  </si>
  <si>
    <t>02 Rectoría</t>
  </si>
  <si>
    <t>04 Programa Colegio Nacional de Educación a Distancia, CONED</t>
  </si>
  <si>
    <t>08 Tribunal Electoral de la UNED, TEUNED</t>
  </si>
  <si>
    <t>09 Congresos, seminarios y actividades similares</t>
  </si>
  <si>
    <t>10 Oficina Jurídica</t>
  </si>
  <si>
    <t>11 Dirección Defensoría de los Estudiantes</t>
  </si>
  <si>
    <t>13 Oficina Institucional de Mercadeo y Comunicación</t>
  </si>
  <si>
    <t>15 Programa Agenda Joven</t>
  </si>
  <si>
    <t>16 Consejo de Becas Institucional</t>
  </si>
  <si>
    <t>12 Dirección de Tecnología de Información y Comunicaciones</t>
  </si>
  <si>
    <t>14 Vicerrectoría de Planificación</t>
  </si>
  <si>
    <t>15 Centro de Planificación y Programación Institucional</t>
  </si>
  <si>
    <t>16 Centro de Investigación y Evaluación Institucional</t>
  </si>
  <si>
    <t>17 Dirección de Internacionalización y Cooperación</t>
  </si>
  <si>
    <t>18 Programa de Colegios Científicos</t>
  </si>
  <si>
    <t>19 Programa de Valoración de la Gestión Administrativa y el Riesgo Institucional (PROVAGARI)</t>
  </si>
  <si>
    <t>17 Auditoría Interna</t>
  </si>
  <si>
    <t>01 Programa de Simplificación de Procesos y Gobierno Digital</t>
  </si>
  <si>
    <t>2. ADMINISTRACION GENERAL</t>
  </si>
  <si>
    <t>20 Vicerrectoría Ejecutiva</t>
  </si>
  <si>
    <t>22 Oficina de Contratación y Suministros</t>
  </si>
  <si>
    <t>23 Centro de Salud Ocupacional</t>
  </si>
  <si>
    <t>24 Oficina de Recursos Humanos</t>
  </si>
  <si>
    <t>25 Oficina de Servicios Generales</t>
  </si>
  <si>
    <t>30 Dirección Financiera</t>
  </si>
  <si>
    <t>32 Oficina de Presupuesto</t>
  </si>
  <si>
    <t>33 Oficina de Control de Presupuesto</t>
  </si>
  <si>
    <t>ESTRUCTURA PRESUPUESTARIA 2014</t>
  </si>
  <si>
    <t>34 Oficina de Contabilidad General</t>
  </si>
  <si>
    <t>35 Oficina de Tesorería</t>
  </si>
  <si>
    <t>36 Servicio Médico</t>
  </si>
  <si>
    <t>01 Apoyo a la gestión administrativa de recursos del Fondo del Sistema</t>
  </si>
  <si>
    <t>02 Becas para estudios de postgrado para funcionarios universitarios</t>
  </si>
  <si>
    <t>03 Compromisos del Fondo del Sistema</t>
  </si>
  <si>
    <t>05 Implementación de un mecanismo de administración de vehículos</t>
  </si>
  <si>
    <t>3. VIDA ESTUDIANTIL</t>
  </si>
  <si>
    <t>36 Dirección de Asuntos Estudiantiles</t>
  </si>
  <si>
    <t>37 Oficina de Registro y Administración Estudiantil</t>
  </si>
  <si>
    <t>40 Oficina de Orientación y Desarrollo Estudiantil</t>
  </si>
  <si>
    <t>41 Oficina de Atención Socioeconómica</t>
  </si>
  <si>
    <t>80 Oficina de Promoción Estudiantil</t>
  </si>
  <si>
    <t>81 Fondo Solidario Estudiantil</t>
  </si>
  <si>
    <t>01 Federación de Estudiantes, FEUNED</t>
  </si>
  <si>
    <t>01 Articulación de políticas de accesibilidad a la educación superior</t>
  </si>
  <si>
    <t>03 Programa Éxito Académico</t>
  </si>
  <si>
    <t>04 Red Universitaria Estatal de Voluntariado Estudiantil (RED-UNIVES)</t>
  </si>
  <si>
    <t>06 Programa nacional y participaciones internacionales</t>
  </si>
  <si>
    <t>10 Red Universitaria Costarricense de Universidades Promotoras de Salud</t>
  </si>
  <si>
    <t>13 FEES - Fondo de Movilidad Estudiantil Internacional</t>
  </si>
  <si>
    <t>14 Agrupación Cultural Universitaria Costarricense</t>
  </si>
  <si>
    <t>4. DOCENCIA</t>
  </si>
  <si>
    <t>40 Vicerrectoría Académica</t>
  </si>
  <si>
    <t>41 Centro de Información, Documentación y Recursos Bibliográficos</t>
  </si>
  <si>
    <t>42 Centro de Operaciones Académicas</t>
  </si>
  <si>
    <t>43 Dirección de Centros Universitarios</t>
  </si>
  <si>
    <t>75 Centro de Educación Ambiental</t>
  </si>
  <si>
    <t>76 Programa de Apoyo Curricular y Evaluación del Aprendizaje, PACE</t>
  </si>
  <si>
    <t>77 Centro de Capacitación en Educación a Distancia, CECED</t>
  </si>
  <si>
    <t>78 Programa de Autoevaluación Académica</t>
  </si>
  <si>
    <t>80 Plan de Mejoras de Programas en Acreditación</t>
  </si>
  <si>
    <t>44 Escuela de Administración</t>
  </si>
  <si>
    <t>45 Escuela de Ciencias Exactas y Naturales</t>
  </si>
  <si>
    <t>46 Escuela de Ciencias Sociales y Humanidades</t>
  </si>
  <si>
    <t>48 Escuela de Educación</t>
  </si>
  <si>
    <t>90 Programa de Gerontología</t>
  </si>
  <si>
    <t>95 Instituto de Estudios de Género</t>
  </si>
  <si>
    <t>49 Dirección Sistema de Estudios de Postgrado</t>
  </si>
  <si>
    <t>01 SAN JOSE</t>
  </si>
  <si>
    <t>02 QUEPOS</t>
  </si>
  <si>
    <t>03 CARTAGO</t>
  </si>
  <si>
    <t>04 ALAJUELA</t>
  </si>
  <si>
    <t>05 SAN CARLOS</t>
  </si>
  <si>
    <t>06 PALMARES</t>
  </si>
  <si>
    <t>07 NICOYA</t>
  </si>
  <si>
    <t>08 CAÑAS</t>
  </si>
  <si>
    <t>09 PUNTARENAS</t>
  </si>
  <si>
    <t>10 CIUDAD NEILLY</t>
  </si>
  <si>
    <t>11 OSA</t>
  </si>
  <si>
    <t>12 LIMON</t>
  </si>
  <si>
    <t>13 SAN ISIDRO</t>
  </si>
  <si>
    <t>14 SIQUIRRES</t>
  </si>
  <si>
    <t>15 GUAPILES</t>
  </si>
  <si>
    <t>16 OROTINA</t>
  </si>
  <si>
    <t>17 SARAPIQUI</t>
  </si>
  <si>
    <t>18 PURISCAL</t>
  </si>
  <si>
    <t>19 SAN VITO</t>
  </si>
  <si>
    <t>20 JICARAL</t>
  </si>
  <si>
    <t>21 LA CRUZ</t>
  </si>
  <si>
    <t>22 UPALA</t>
  </si>
  <si>
    <t>23 SAN MARCOS</t>
  </si>
  <si>
    <t>24 LIBERIA</t>
  </si>
  <si>
    <t>25 TURRIALBA</t>
  </si>
  <si>
    <t>26 BUENOS AIRES</t>
  </si>
  <si>
    <t>27 SANTA CRUZ</t>
  </si>
  <si>
    <t>28 LA REFORMA</t>
  </si>
  <si>
    <t>29 HEREDIA</t>
  </si>
  <si>
    <t>30 ATENAS</t>
  </si>
  <si>
    <t>31 TILARAN</t>
  </si>
  <si>
    <t>32 MONTEVERDE</t>
  </si>
  <si>
    <t>33 PUERTO JIMENEZ</t>
  </si>
  <si>
    <t>34 DESAMPARADOS</t>
  </si>
  <si>
    <t>35 PAVON</t>
  </si>
  <si>
    <t>36 TALAMANCA</t>
  </si>
  <si>
    <t>37 ACOSTA</t>
  </si>
  <si>
    <t>01 Programa Interinstitucional e Interuniversitario de Postgrado Bimodal en Ciencias Naturales para el Desarrollo, Maestría y Doctorado Internacional para el Desarrollo</t>
  </si>
  <si>
    <t>05 Licenciatura en Enfermería en la Zona Sur-Sur, II Promoción</t>
  </si>
  <si>
    <t>14 Apertura de la Licenciatura de la Carrera de Trabajo Social en la Región Huetar Atlántica</t>
  </si>
  <si>
    <t>15 Diagnóstico de necesidades de formación de docentes de Tercer Ciclo de la Enseñanza General Básica y IV Ciclo de la Educación Diversificada de las comunidades indígenas y diseño del plan de estudio</t>
  </si>
  <si>
    <t>01 Sede Interuniversitaria de Alajuela (Anfitrión)</t>
  </si>
  <si>
    <t>5. EXTENSION</t>
  </si>
  <si>
    <t>01 Centro de Idiomas</t>
  </si>
  <si>
    <t>02 Programa de Desarrollo Gerencial</t>
  </si>
  <si>
    <t>03 Instituto de Formación y Capacitación Municipal</t>
  </si>
  <si>
    <t>04 Programa de Técnico en Computación e Informática</t>
  </si>
  <si>
    <t>05 Programa de Gestión Local</t>
  </si>
  <si>
    <t>06 Programa de Promoción Cultural</t>
  </si>
  <si>
    <t>07 Programa de Desarrollo Educativo</t>
  </si>
  <si>
    <t>50 Dirección de Extensión Universitaria</t>
  </si>
  <si>
    <t>07 Programa Interinstitucional Aula Móvil</t>
  </si>
  <si>
    <t>14 Talleres lúdico creativos</t>
  </si>
  <si>
    <t>15 Capacitación interuniversitaria para el fortalecimiento de competencias en extensión y acción social</t>
  </si>
  <si>
    <t>16 Difusión de los Informes del Estado de la Nación</t>
  </si>
  <si>
    <t>20 Fortalecimiento del idioma inglés para estudiantes y funcionarios de la UNED</t>
  </si>
  <si>
    <t>21 Coordinación de líneas estratégicas descentralizadas</t>
  </si>
  <si>
    <t>22 Fondo para la articulación de la extensión y acción social universitaria</t>
  </si>
  <si>
    <t>26 Empoderar y emprender: las personas adultas mayores protagonistas y agentes de cambio</t>
  </si>
  <si>
    <t>27 Promoción de la mejora continua de la extensión y acción social interuniversitaria</t>
  </si>
  <si>
    <t>28 Fortalecimiento de la organización de las mujeres campesinas para la soberanía alimentaria y la nutrición en las Zonas Atlántica y Pacífico Sur</t>
  </si>
  <si>
    <t>30 Estrategia para el fomento de las vocaciones científicas en la Educación Media a partir de la difusión de la nanociencia y nanotecnología</t>
  </si>
  <si>
    <t>31 Programa para fortalecer la apropiación social de la matemática y el aprendizaje continuo</t>
  </si>
  <si>
    <t>32 Promoción de la seguridad alimentaria y nutricional en las parcelas Vegas Las Palmas del distrito de Sixaola, cantón de Talamanca</t>
  </si>
  <si>
    <t>33 Coordinación con pueblos indígenas</t>
  </si>
  <si>
    <t>34 Gestión del riesgo del desastre</t>
  </si>
  <si>
    <t>35 Persona adulta mayor CONARE</t>
  </si>
  <si>
    <t>6. INVESTIGACIÓN</t>
  </si>
  <si>
    <t>01 Vicerrectoría de Investigación</t>
  </si>
  <si>
    <t>02 Programa de Investigación en Fundamentos de la Educación a Distancia</t>
  </si>
  <si>
    <t>03 Centro de Investigación en Cultura y Desarrollo</t>
  </si>
  <si>
    <t>10 Fondo de apoyo para el fortalecimiento de alianzas estratégicas para el desarrollo de proyectos colaborativos internacionales</t>
  </si>
  <si>
    <t>11 Adquisición conjunta de bases de datos referenciales, de texto completo y revistas científicas en formato electrónico: 2011-2015</t>
  </si>
  <si>
    <t>17 Programa de mejoramiento de la calidad de las publicaciones científicas de las Universidades Públicas Costarricenses</t>
  </si>
  <si>
    <t>27 Diseño de una metodología para la construcción de indicadores de producción académica de las universidades estatales</t>
  </si>
  <si>
    <t>29 Jornadas de Investigación</t>
  </si>
  <si>
    <t>30 Mejoramiento de la eficiencia del biocontrolador Trichoderma SP mediante la adición de nanopolímero de origen natural como coadyuvante para el control biológico de enfermedades en piña y chile</t>
  </si>
  <si>
    <t>31 Monitoreo de patógenos y de plomo en zonas urbanas costarricenses utilizando palomas (Columbia livia) y líquenes como bioindicadores</t>
  </si>
  <si>
    <t>32 De la ciencia a la empresa: Gestión del cambio para mejorar la transferencia de conocimientos y la colaboración entre las instituciones de educación superior y su entorno económico. “UNI-TRANSFER”. Programa de capacitación</t>
  </si>
  <si>
    <t>33 Caracterización molecular y selección preliminar de hongos entomopatógenos como potenciales agentes de control biológico de áfidos en cítricos</t>
  </si>
  <si>
    <t>34 Ecología del virus dengue en ambientes domiciliares: ¿es el murciélago reservorio, hospedero o involucrado accidental en la transmisión del dengue?</t>
  </si>
  <si>
    <t>35 Indicadores de sostenibilidad para los Campus Universitarios Estatales</t>
  </si>
  <si>
    <t>7. PRODUCCION Y DISTRIBUCION DE MATERIALES</t>
  </si>
  <si>
    <t>60 Dirección de Producción de Materiales Didácticos</t>
  </si>
  <si>
    <t>62 Programa de Producción de Material Audiovisual</t>
  </si>
  <si>
    <t>63 Programa de Vídeoconferencia</t>
  </si>
  <si>
    <t>65 Dirección Editorial</t>
  </si>
  <si>
    <t>67 Oficina de Distribución y Ventas</t>
  </si>
  <si>
    <t>01 Promoción regional de las publicaciones en las Universidades Estatales</t>
  </si>
  <si>
    <t>02 Socialización del conocimiento mediante el libro digital</t>
  </si>
  <si>
    <t>8. INVERSIONES</t>
  </si>
  <si>
    <t>70 Inversiones</t>
  </si>
  <si>
    <t>04 Nuevas tecnologías de la información</t>
  </si>
  <si>
    <t>9. ACUERDO DE MEJORAMIENTO INSTITUCIONAL, AMI</t>
  </si>
  <si>
    <t>01 Gestión Administrativa del AMI</t>
  </si>
  <si>
    <t>01 Red de Centros Universitarios para la innovación y el desarrollo local y nacional</t>
  </si>
  <si>
    <t>02 Centro de Gestión de Cambio y Desarrollo Regional: CeU Cartago</t>
  </si>
  <si>
    <t>03 Centro de Gestión de Cambio y Desarrollo Regional: CeU Puntarenas</t>
  </si>
  <si>
    <t>04 Mejorar la equidad de acceso de los estudiantes a los recursos de aprendizaje digitales y en Internet</t>
  </si>
  <si>
    <t>05 Diversificar la oferta académica de ingenierías</t>
  </si>
  <si>
    <t>06 Formación y capacitación para el fortalecimiento del modelo de educación a distancia</t>
  </si>
  <si>
    <t>07 Diversificar y ampliar la producción multimedia digital y en Internet</t>
  </si>
  <si>
    <t>08 Fortalecer la producción, experimentación y la investigación para el desarrollo tecnológico y la innovación en la UNED</t>
  </si>
  <si>
    <t>09 Sistema de información para el apoyo a la toma de decisiones y la gestión institucional</t>
  </si>
  <si>
    <t>91 Centro de Investigación, Transferencia de Tecnología y Educación para el Desarrollo, CITTED</t>
  </si>
  <si>
    <t>9. ACUERDO DE MEJORAMIENTO INSTITUCIONAL (AMI)</t>
  </si>
  <si>
    <t>Programas</t>
  </si>
  <si>
    <t>01 Dirección Superior</t>
  </si>
  <si>
    <t>02 Planificación</t>
  </si>
  <si>
    <t>03 Auditoría</t>
  </si>
  <si>
    <t>07 Gobierno Digital</t>
  </si>
  <si>
    <t>01 Administración General</t>
  </si>
  <si>
    <t>10 Fondo del Sistema Área Administrativa</t>
  </si>
  <si>
    <t>01 Asuntos Estudiantiles</t>
  </si>
  <si>
    <t>02 Actividades Estudiantiles</t>
  </si>
  <si>
    <t>10 Fondo del Sistema Área Vida Estudiantil</t>
  </si>
  <si>
    <t>01 Servicios de Apoyo a la Docencia</t>
  </si>
  <si>
    <t>02 Docente</t>
  </si>
  <si>
    <t>03 Posgrados</t>
  </si>
  <si>
    <t>04 Centros Universitarios</t>
  </si>
  <si>
    <t>10 Fondo del Sistema Área Docencia</t>
  </si>
  <si>
    <t>16 Sede Interuniversitaria de Alajuela</t>
  </si>
  <si>
    <t>01 Extensión</t>
  </si>
  <si>
    <t>10 Fondo del Sistema Área Extensión</t>
  </si>
  <si>
    <t>01 Investigación</t>
  </si>
  <si>
    <t>10 Fondo del Sistema Área Investigación</t>
  </si>
  <si>
    <t>01 Elaboración de Materiales</t>
  </si>
  <si>
    <t>02 Producción y Distribución de Materiales</t>
  </si>
  <si>
    <t>10 Fondo del Sistema Área Producción de Materiales</t>
  </si>
  <si>
    <t>01 Inversiones</t>
  </si>
  <si>
    <t>02 Fondo del Sistema</t>
  </si>
  <si>
    <t>01 Gestión Administrativa</t>
  </si>
  <si>
    <t>02 Iniciativas del AMI – UNED</t>
  </si>
  <si>
    <t>1. DIRECCION SUPERIOR Y PLANIFICACION</t>
  </si>
  <si>
    <t>Valores éticos</t>
  </si>
  <si>
    <t>Respuesta oportuna</t>
  </si>
  <si>
    <t>Documentación</t>
  </si>
  <si>
    <t>Gestión de la Documentación</t>
  </si>
  <si>
    <t>Procedimientos</t>
  </si>
  <si>
    <t>Efectividad</t>
  </si>
  <si>
    <t>Atención del Usuario</t>
  </si>
  <si>
    <t>Actividades de control sobre el patrimonio</t>
  </si>
  <si>
    <t>Incendios</t>
  </si>
  <si>
    <t>Utilización de Relaciones</t>
  </si>
  <si>
    <t>Becas e intercambios a funcionarios</t>
  </si>
  <si>
    <t>Contratos Académicos</t>
  </si>
  <si>
    <t>Proyectos Nacionales e Internacionales</t>
  </si>
  <si>
    <t>Políticas Públicas</t>
  </si>
  <si>
    <t>Bitácoras</t>
  </si>
  <si>
    <t>Seguridad</t>
  </si>
  <si>
    <t>Valoración de la Efectividad del Control</t>
  </si>
  <si>
    <t>Valor</t>
  </si>
  <si>
    <t>Valor Promedio</t>
  </si>
  <si>
    <t>Nivel de Riesgo Controlado</t>
  </si>
  <si>
    <t>ANÁLISIS DE RIESGOS CONTROLADOS</t>
  </si>
  <si>
    <t>VICERRECTORÍA DE PLANIFICACIÓN</t>
  </si>
  <si>
    <t>Ruptura</t>
  </si>
  <si>
    <t>Gestión de Proyectos</t>
  </si>
  <si>
    <t>UNED</t>
  </si>
  <si>
    <t>REPORTE TALLER DE VALORACIÓN DE RIESGO</t>
  </si>
  <si>
    <t>Recursos</t>
  </si>
  <si>
    <t>Formalización de Convenios</t>
  </si>
  <si>
    <t>Satisfacción del Usuario</t>
  </si>
  <si>
    <t>Instalaciones Eléctricas.</t>
  </si>
  <si>
    <t>Vandalismo</t>
  </si>
  <si>
    <t>Servicios públicos</t>
  </si>
  <si>
    <t>01_Dirección Superior</t>
  </si>
  <si>
    <t>02_ Planificación</t>
  </si>
  <si>
    <t>03_ Auditoría</t>
  </si>
  <si>
    <t>07_ Gobierno Digital</t>
  </si>
  <si>
    <t>PROGRAMAS</t>
  </si>
  <si>
    <t>Póliza</t>
  </si>
  <si>
    <t>Supervisión de Personal</t>
  </si>
  <si>
    <t>PROCI</t>
  </si>
  <si>
    <t>Capacitación</t>
  </si>
  <si>
    <t>Idoneidad de Requisitos</t>
  </si>
  <si>
    <t>Comunicación defectuosa</t>
  </si>
  <si>
    <t>Metodologías</t>
  </si>
  <si>
    <t>Accidentes</t>
  </si>
  <si>
    <t>Autenticación y/o emisión de certificación.</t>
  </si>
  <si>
    <t>Política Interna y Externa</t>
  </si>
  <si>
    <t>Control a aplicar</t>
  </si>
  <si>
    <t xml:space="preserve">Fecha: </t>
  </si>
  <si>
    <t xml:space="preserve">Crítico </t>
  </si>
  <si>
    <t>Compromiso</t>
  </si>
  <si>
    <t>Información deficiente</t>
  </si>
  <si>
    <t>Corrupción</t>
  </si>
  <si>
    <t>Alteración documento de pago</t>
  </si>
  <si>
    <t>Configuración de la infraestructura TI</t>
  </si>
  <si>
    <t>Infraestructura de TI</t>
  </si>
  <si>
    <t>Seguridad digital</t>
  </si>
  <si>
    <t>Sistemas de información y sitios web</t>
  </si>
  <si>
    <t>Software institucional</t>
  </si>
  <si>
    <t>Creación de usuarios y asignación de privilegios de acceso</t>
  </si>
  <si>
    <t>Uso de software no licenciado</t>
  </si>
  <si>
    <t>Mejoras o nuevos sistemas de información o sitios web</t>
  </si>
  <si>
    <t>Acceso a la información</t>
  </si>
  <si>
    <t>Operabilidad de software institucional</t>
  </si>
  <si>
    <t>3. En caso de que se presente la situación descrita en la respuesta 1, ¿cómo se vería afectada la institución?</t>
  </si>
  <si>
    <t>Mecanismos de trazabilidad de transacciones (pistas de auditoría)</t>
  </si>
  <si>
    <t>Carencia de sistemas de información o sitios web</t>
  </si>
  <si>
    <t>Operatividad de los sistemas y sitios web</t>
  </si>
  <si>
    <t>Evitan que un evento suceda. Ejemplo: login y password en un sistema de
información previene (teóricamente) que personas no autorizadas puedan ingresar al
mismo.</t>
  </si>
  <si>
    <t>No prevén que un evento suceda, pero permiten enfrentar la situación una
vez se ha presentado. Ejemplo: pólizas de seguro y otros mecanismos de recuperación
de negocio o respaldo, que permiten volver a recuperar las operaciones.</t>
  </si>
  <si>
    <t>Control</t>
  </si>
  <si>
    <t>Detalle</t>
  </si>
  <si>
    <t>Documentado</t>
  </si>
  <si>
    <t>Evidencia</t>
  </si>
  <si>
    <t>Responsable de la ejecución</t>
  </si>
  <si>
    <r>
      <t>·</t>
    </r>
    <r>
      <rPr>
        <sz val="7"/>
        <color theme="1"/>
        <rFont val="Times New Roman"/>
        <family val="1"/>
      </rPr>
      <t>        </t>
    </r>
    <r>
      <rPr>
        <b/>
        <sz val="12"/>
        <color theme="1"/>
        <rFont val="Arial"/>
        <family val="2"/>
      </rPr>
      <t>Valores preventivo: </t>
    </r>
    <r>
      <rPr>
        <sz val="12"/>
        <color theme="1"/>
        <rFont val="Arial"/>
        <family val="2"/>
      </rPr>
      <t> Riesgos controlados en forma adecuada</t>
    </r>
  </si>
  <si>
    <r>
      <t>·</t>
    </r>
    <r>
      <rPr>
        <sz val="7"/>
        <color theme="1"/>
        <rFont val="Times New Roman"/>
        <family val="1"/>
      </rPr>
      <t>        </t>
    </r>
    <r>
      <rPr>
        <b/>
        <sz val="12"/>
        <color theme="1"/>
        <rFont val="Arial"/>
        <family val="2"/>
      </rPr>
      <t>Valores correctivo:</t>
    </r>
    <r>
      <rPr>
        <sz val="12"/>
        <color theme="1"/>
        <rFont val="Arial"/>
        <family val="2"/>
      </rPr>
      <t> Riesgos que deben ser objeto de revisión de controles o implementación de controles nuevos</t>
    </r>
  </si>
  <si>
    <t>Impacto: Avanza hacia la izquierda</t>
  </si>
  <si>
    <t>Valoración de la Evidencia del Control</t>
  </si>
  <si>
    <t>Valoración de la Documentación  del Control</t>
  </si>
  <si>
    <t>Valoración de la Responsabilidad del Control</t>
  </si>
  <si>
    <t>Sistémico</t>
  </si>
  <si>
    <t>Sistemático</t>
  </si>
  <si>
    <t>Se cuenta con la documentación en físico o dígital</t>
  </si>
  <si>
    <t>No se cuenta con la documentación en físico o dígital</t>
  </si>
  <si>
    <t>Sumatoria Control</t>
  </si>
  <si>
    <t>Probabilidad: avanza hacia abajo.</t>
  </si>
  <si>
    <t>ENTRE 0-50</t>
  </si>
  <si>
    <t>ENTRE 51-75</t>
  </si>
  <si>
    <t>ENTRE 76-100</t>
  </si>
  <si>
    <t>RANGOS DE CALIFICACIONES DE CONTROL</t>
  </si>
  <si>
    <t>PREVENTIDO: AFECTA PROBABILIDAD HACIA ABAJO
CORRECTIVO: AFECTA IMPACTO HACIA LA IZQUIERDA</t>
  </si>
  <si>
    <t>PREVENTIVO</t>
  </si>
  <si>
    <t>CORRECTIVO</t>
  </si>
  <si>
    <t>CONTROL TIPO</t>
  </si>
  <si>
    <t>Nivel de riesgo Controlado Periodo Anterior</t>
  </si>
  <si>
    <t>Sistematico</t>
  </si>
  <si>
    <t>UNIVERSIDAD ESTATAL A DISTANCIA
 VICERRECTORÍA DE PLANIFICACIÓN
 PROCI</t>
  </si>
  <si>
    <t xml:space="preserve">    Fecha:              </t>
  </si>
  <si>
    <t>1. ¿Qué puede ocurrir?</t>
  </si>
  <si>
    <t>Modalidad</t>
  </si>
  <si>
    <t xml:space="preserve">ESTRATÉGICOS
  </t>
  </si>
  <si>
    <t xml:space="preserve">ESTRATÉGICOS </t>
  </si>
  <si>
    <t xml:space="preserve">ESTRATÉGICOS 
  </t>
  </si>
  <si>
    <t>Recursos humanos</t>
  </si>
  <si>
    <t xml:space="preserve">Recursos </t>
  </si>
  <si>
    <t>Relaciones con entes externos a la Universidad</t>
  </si>
  <si>
    <t>Estratégicos</t>
  </si>
  <si>
    <r>
      <rPr>
        <sz val="11"/>
        <color rgb="FF000000"/>
        <rFont val="Arial"/>
        <family val="2"/>
      </rPr>
      <t>Circunstancias políticas</t>
    </r>
    <r>
      <rPr>
        <b/>
        <sz val="11"/>
        <color rgb="FF000000"/>
        <rFont val="Arial"/>
        <family val="2"/>
      </rPr>
      <t xml:space="preserve">
</t>
    </r>
  </si>
  <si>
    <t xml:space="preserve">Desastres
</t>
  </si>
  <si>
    <t xml:space="preserve">De_continuidad
</t>
  </si>
  <si>
    <t>Gestión institucional</t>
  </si>
  <si>
    <t>Tecnología de la información</t>
  </si>
  <si>
    <t>Tipo de riesgo</t>
  </si>
  <si>
    <t>Riesgo (evento, causa y consecuencia)</t>
  </si>
  <si>
    <t>Nivel de riesgo residual
Período anterior</t>
  </si>
  <si>
    <t>Nivel de riesgo residual</t>
  </si>
  <si>
    <t>Fecha en que finaliza su ejecución</t>
  </si>
  <si>
    <t xml:space="preserve">CONSECUENCIA </t>
  </si>
  <si>
    <t>Factor de riesgo 1</t>
  </si>
  <si>
    <t>Factor de riesgo 2</t>
  </si>
  <si>
    <t xml:space="preserve">Factor de riesgo </t>
  </si>
  <si>
    <t xml:space="preserve">Informe y plan de administración del riesgo </t>
  </si>
  <si>
    <t>Descripción del tipo riesgo</t>
  </si>
  <si>
    <t>Factores de riesgo</t>
  </si>
  <si>
    <t>Descripción factor de riesgo</t>
  </si>
  <si>
    <t>Asociados con asuntos globales relacionados con el cumplimiento de la misión y los objetivos estratégicos de la Universidad.</t>
  </si>
  <si>
    <t xml:space="preserve">Planificación Estratégica </t>
  </si>
  <si>
    <t>Proceso que limite la respuesta a las necesidades del entorno y/o de la institución, o de la planificación nacional</t>
  </si>
  <si>
    <t>Una estructura que impida el cumplimiento eficiente de los objetivos institucionales.</t>
  </si>
  <si>
    <t>Administración inadecuada de proyectos de cooperación, vinculación remunerada, movilidad y demás relaciones externas.</t>
  </si>
  <si>
    <t>De continuidad</t>
  </si>
  <si>
    <t>Asociado a los eventos que causen interrupción en la operación de la universidad.</t>
  </si>
  <si>
    <t>Decisiones del Gobierno, de entes externo o de las autoridades universitarias que afectan a la Universidad.</t>
  </si>
  <si>
    <t>Desastres</t>
  </si>
  <si>
    <t>Relacionados con la gestión universitaria.</t>
  </si>
  <si>
    <t>Administración inadecuada en la gestión del talento humano.</t>
  </si>
  <si>
    <t>Inadecuada implementación de procesos para prevenir y proteger a las personas funcionarias en su entorno laboral.</t>
  </si>
  <si>
    <t>Virtual</t>
  </si>
  <si>
    <t>Pérdida de credibilidad por parte de las personas o entidades que reciben servicios de la institución.</t>
  </si>
  <si>
    <t>Circunstancias políticas</t>
  </si>
  <si>
    <t>Se refiere a eventos naturales o provocados por el hombre que afectan negativamente o interrumpan, el funcionamiento de la universidad.</t>
  </si>
  <si>
    <t>Inexistencia, inadecuada o insuficiente plataforma tecnológica, componentes a nivel de seguridad, sistemas de información o sitios web o software institucional.</t>
  </si>
  <si>
    <t>Estructura de riesgos</t>
  </si>
  <si>
    <t>Inexistencia o insuficiencia de recursos considerados como necesarios para que la Institución pueda funcionar o bien para desarrollar una actividad efectiva.</t>
  </si>
  <si>
    <t>Comprende deficiencias en los procesos que llevan a oportunidad de corrupción o incumplimiento de objetivos y funciones institucionales, debido a una inadecuada o inexistencia de: 
- capacidad de respuesta 
- comunicación
- documentación
- programación del trabajo 
- eficacia y eficiencia en las operaciones  
- normativa interna  
- conservación y protección del patrimonio.</t>
  </si>
  <si>
    <t>Nivel de riesgo puro</t>
  </si>
  <si>
    <t>Proceso</t>
  </si>
  <si>
    <t xml:space="preserve">Procedimiento: </t>
  </si>
  <si>
    <t>Responsable (s)</t>
  </si>
  <si>
    <t>Procedimiento</t>
  </si>
  <si>
    <t>Descripción del Proceso</t>
  </si>
  <si>
    <t xml:space="preserve">Dependencia: </t>
  </si>
  <si>
    <t>3)</t>
  </si>
  <si>
    <t>4)</t>
  </si>
  <si>
    <t>Valoración del riesgo 2023</t>
  </si>
  <si>
    <t>R5</t>
  </si>
  <si>
    <r>
      <t>Observaciones:</t>
    </r>
    <r>
      <rPr>
        <i/>
        <sz val="11"/>
        <color theme="1"/>
        <rFont val="Arial"/>
        <family val="2"/>
      </rPr>
      <t xml:space="preserve"> 
</t>
    </r>
  </si>
  <si>
    <t>Puesto</t>
  </si>
  <si>
    <t>Dependencia</t>
  </si>
  <si>
    <t>Controles actuales</t>
  </si>
  <si>
    <t>Riesgo</t>
  </si>
  <si>
    <t>Factor de riesgo</t>
  </si>
  <si>
    <r>
      <t xml:space="preserve"> 
Se asocia con la capacidad de que la tecnología disponible satisfaga las necesidades actuales y futuras de la institución y soporte el cumplimiento de la misión. P</t>
    </r>
    <r>
      <rPr>
        <sz val="10"/>
        <rFont val="Arial"/>
        <family val="2"/>
      </rPr>
      <t>uede ocurrir también que las tecnologías de información en lugar de apoyar el logro de los objetivos, no estén operando como se requiere o estén comprometiendo la disponibilidad, integridad y seguridad de la información y otros activos.</t>
    </r>
  </si>
  <si>
    <r>
      <rPr>
        <b/>
        <sz val="10"/>
        <color rgb="FF000000"/>
        <rFont val="Arial"/>
        <family val="2"/>
      </rPr>
      <t>Infraestructura de TI</t>
    </r>
    <r>
      <rPr>
        <sz val="10"/>
        <color rgb="FF000000"/>
        <rFont val="Arial"/>
        <family val="2"/>
      </rPr>
      <t>: 
Inexistencia o inadecuada plataforma tecnológica (comprende equipo de cómputo, dispositivos tecnológicos, servidores y equipos de comunicaciones y de seguridad o cualquier otro que defina la DTIC), así como plataforma tecnológica especializada (equipos de videoconferencia, editorial, Fab_Lab, audiovisuales, o cualquier otro equipo especializado).</t>
    </r>
  </si>
  <si>
    <t>Configuración de Infraestructura de TI</t>
  </si>
  <si>
    <t xml:space="preserve">Inexistencia o inadecuada configuración, administración y/o capacidad de la Infraestructura de TI, para soportar de manera oportuna y eficiente la demanda de los servicios institucionales, o bien ausencia de software de seguridad y sus respectivos controles, en la plataforma tecnológica. </t>
  </si>
  <si>
    <t>Desactualización de la infraestructura de TI a nivel de hardware y software.</t>
  </si>
  <si>
    <t>Daño en la infraestructura TI</t>
  </si>
  <si>
    <t>Corresponde a un daño físico o lógico en la infraestructura que afecta su funcionamiento.</t>
  </si>
  <si>
    <r>
      <rPr>
        <b/>
        <sz val="10"/>
        <color rgb="FF000000"/>
        <rFont val="Arial"/>
        <family val="2"/>
      </rPr>
      <t>Software institucional</t>
    </r>
    <r>
      <rPr>
        <sz val="10"/>
        <color rgb="FF000000"/>
        <rFont val="Arial"/>
        <family val="2"/>
      </rPr>
      <t>: Inexistencia o insuficiencia de software institucional (se considera programas base,  programas especializados, sistemas de información y sitios web).</t>
    </r>
  </si>
  <si>
    <t>Mejoras o nuevos sistemas de información o sitios web.</t>
  </si>
  <si>
    <t xml:space="preserve">Inadecuada especificación de los requerimientos por parte del usuario. Pruebas insuficientes, procesos de pruebas muy extensos o instalación inadecuada en el ambiente de producción. </t>
  </si>
  <si>
    <t>Funcionamiento de los sistemas y sitios web.</t>
  </si>
  <si>
    <t>Se refiere a si el producto final no posee una interface amigable al usuario o no era el producto esperado por parte del usuario, generación de errores en su ejecución, inconvenientes con el acceso al sistema (usuario y contraseña), inexistencia o carencias en la guía de uso del sistema, incompatibilidades con navegadores web, problemas con versiones de los sistemas, sistemas con falta de funcionalidades.
El sistema no cuenta con la información necesaria para la toma de decisiones, porque no han incluido la información o bien, porque el sistema no cuenta con la capacidad para registrarla.</t>
  </si>
  <si>
    <t>Operabilidad de programas base y especializados.</t>
  </si>
  <si>
    <r>
      <rPr>
        <b/>
        <sz val="10"/>
        <color theme="1"/>
        <rFont val="Arial"/>
        <family val="2"/>
      </rPr>
      <t>Seguridad de la información y Ciberseguridad</t>
    </r>
    <r>
      <rPr>
        <sz val="10"/>
        <color theme="1"/>
        <rFont val="Arial"/>
        <family val="2"/>
      </rPr>
      <t>: acciones que compromentan la disponibilidad, autenticidad, integridad y confidencialidad de los datos almacenados o en transito, de los servicios, redes y sistemas que ofrece la UNED.</t>
    </r>
  </si>
  <si>
    <t>Disponibilidad</t>
  </si>
  <si>
    <t xml:space="preserve">Interrupción del servicio, red, sistema. </t>
  </si>
  <si>
    <t>Confidencialidad</t>
  </si>
  <si>
    <t>Fugas y/o filtraciones de información, accesos no autorizados a la información. Compartir el password entre usuarios. Violación de la seguridad. Utilización de software como exploit. Vulnerabilidad de los sistemas y aplicaciones.</t>
  </si>
  <si>
    <t>Integridad</t>
  </si>
  <si>
    <t>Información manipulada, corrupta o incompleta. Alteración o pérdida de la información registrada en base de datos o equipos.</t>
  </si>
  <si>
    <t>Autenticidad</t>
  </si>
  <si>
    <t xml:space="preserve">Manipulación del origen o el contenido de los datos. Suplantación de identidad. </t>
  </si>
  <si>
    <t>Trazabilidad</t>
  </si>
  <si>
    <t xml:space="preserve">Falta de pistas de auditoría o pistas de auditoría incompletas. </t>
  </si>
  <si>
    <t>Complejidad para instalación del software y para su uso, soporte ineficiente por parte del proveedor del software, desactualización de versión, errores en la ejecución. Ausencia de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</si>
</sst>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140A]d&quot; de &quot;mmmm&quot; de &quot;yyyy;@"/>
  </numFmts>
  <fonts count="99" x14ac:knownFonts="1">
    <font>
      <sz val="11"/>
      <color theme="1"/>
      <name val="Calibri"/>
      <family val="2"/>
      <scheme val="minor"/>
    </font>
    <font>
      <sz val="12"/>
      <color theme="1"/>
      <name val="Times New Roman"/>
      <family val="1"/>
    </font>
    <font>
      <sz val="11"/>
      <color rgb="FF000000"/>
      <name val="Arial"/>
      <family val="2"/>
    </font>
    <font>
      <sz val="11"/>
      <color theme="1"/>
      <name val="Arial"/>
      <family val="2"/>
    </font>
    <font>
      <sz val="14"/>
      <color rgb="FF000000"/>
      <name val="Arial"/>
      <family val="2"/>
    </font>
    <font>
      <sz val="16"/>
      <color rgb="FF000000"/>
      <name val="Arial"/>
      <family val="2"/>
    </font>
    <font>
      <b/>
      <sz val="12"/>
      <color theme="0"/>
      <name val="Arial Black"/>
      <family val="2"/>
    </font>
    <font>
      <b/>
      <sz val="14"/>
      <color rgb="FF000000"/>
      <name val="Arial"/>
      <family val="2"/>
    </font>
    <font>
      <sz val="11"/>
      <name val="Calibri"/>
      <family val="2"/>
      <scheme val="minor"/>
    </font>
    <font>
      <sz val="18"/>
      <color rgb="FF000000"/>
      <name val="Arial"/>
      <family val="2"/>
    </font>
    <font>
      <b/>
      <sz val="12"/>
      <color theme="1"/>
      <name val="Arial"/>
      <family val="2"/>
    </font>
    <font>
      <b/>
      <sz val="12"/>
      <color rgb="FF000000"/>
      <name val="Arial"/>
      <family val="2"/>
    </font>
    <font>
      <b/>
      <sz val="11"/>
      <color rgb="FF000000"/>
      <name val="Arial"/>
      <family val="2"/>
    </font>
    <font>
      <sz val="12"/>
      <color rgb="FF000000"/>
      <name val="Arial"/>
      <family val="2"/>
    </font>
    <font>
      <sz val="11"/>
      <color theme="0"/>
      <name val="Calibri"/>
      <family val="2"/>
      <scheme val="minor"/>
    </font>
    <font>
      <sz val="11"/>
      <color theme="1"/>
      <name val="Calibri"/>
      <family val="2"/>
      <scheme val="minor"/>
    </font>
    <font>
      <u/>
      <sz val="11"/>
      <color theme="10"/>
      <name val="Calibri"/>
      <family val="2"/>
      <scheme val="minor"/>
    </font>
    <font>
      <sz val="14"/>
      <color theme="1"/>
      <name val="Arial Black"/>
      <family val="2"/>
    </font>
    <font>
      <sz val="12"/>
      <color theme="0"/>
      <name val="Calibri"/>
      <family val="2"/>
      <scheme val="minor"/>
    </font>
    <font>
      <sz val="18"/>
      <color theme="0"/>
      <name val="Arial Black"/>
      <family val="2"/>
    </font>
    <font>
      <b/>
      <sz val="14"/>
      <color theme="0"/>
      <name val="Arial Black"/>
      <family val="2"/>
    </font>
    <font>
      <b/>
      <sz val="24"/>
      <color theme="0"/>
      <name val="Calibri"/>
      <family val="2"/>
      <scheme val="minor"/>
    </font>
    <font>
      <sz val="11"/>
      <color theme="1"/>
      <name val="Arial Black"/>
      <family val="2"/>
    </font>
    <font>
      <sz val="28"/>
      <color theme="1"/>
      <name val="Calibri"/>
      <family val="2"/>
      <scheme val="minor"/>
    </font>
    <font>
      <b/>
      <sz val="11"/>
      <color theme="1"/>
      <name val="Arial"/>
      <family val="2"/>
    </font>
    <font>
      <sz val="11"/>
      <name val="Arial"/>
      <family val="2"/>
    </font>
    <font>
      <b/>
      <sz val="28"/>
      <color theme="0"/>
      <name val="Calibri"/>
      <family val="2"/>
      <scheme val="minor"/>
    </font>
    <font>
      <sz val="28"/>
      <color theme="0"/>
      <name val="Calibri"/>
      <family val="2"/>
      <scheme val="minor"/>
    </font>
    <font>
      <b/>
      <sz val="22"/>
      <color theme="1"/>
      <name val="Calibri"/>
      <family val="2"/>
      <scheme val="minor"/>
    </font>
    <font>
      <b/>
      <sz val="24"/>
      <color theme="1"/>
      <name val="Calibri"/>
      <family val="2"/>
      <scheme val="minor"/>
    </font>
    <font>
      <sz val="11"/>
      <color theme="0" tint="-0.499984740745262"/>
      <name val="Calibri"/>
      <family val="2"/>
      <scheme val="minor"/>
    </font>
    <font>
      <b/>
      <sz val="11"/>
      <color theme="0" tint="-0.499984740745262"/>
      <name val="Calibri"/>
      <family val="2"/>
      <scheme val="minor"/>
    </font>
    <font>
      <b/>
      <sz val="11"/>
      <color theme="1"/>
      <name val="Calibri"/>
      <family val="2"/>
      <scheme val="minor"/>
    </font>
    <font>
      <b/>
      <sz val="12"/>
      <name val="Arial"/>
      <family val="2"/>
    </font>
    <font>
      <b/>
      <sz val="14"/>
      <color theme="1"/>
      <name val="Calibri"/>
      <family val="2"/>
      <scheme val="minor"/>
    </font>
    <font>
      <b/>
      <sz val="11"/>
      <color theme="0"/>
      <name val="Calibri"/>
      <family val="2"/>
      <scheme val="minor"/>
    </font>
    <font>
      <sz val="9"/>
      <color indexed="81"/>
      <name val="Tahoma"/>
      <family val="2"/>
    </font>
    <font>
      <b/>
      <sz val="14"/>
      <color theme="0"/>
      <name val="Calibri"/>
      <family val="2"/>
      <scheme val="minor"/>
    </font>
    <font>
      <sz val="16"/>
      <color theme="0"/>
      <name val="Calibri"/>
      <family val="2"/>
      <scheme val="minor"/>
    </font>
    <font>
      <b/>
      <sz val="14"/>
      <name val="Calibri"/>
      <family val="2"/>
      <scheme val="minor"/>
    </font>
    <font>
      <b/>
      <sz val="18"/>
      <color theme="1"/>
      <name val="Calibri"/>
      <family val="2"/>
      <scheme val="minor"/>
    </font>
    <font>
      <b/>
      <sz val="11.5"/>
      <color theme="0"/>
      <name val="Arial"/>
      <family val="2"/>
    </font>
    <font>
      <sz val="11.5"/>
      <color theme="0"/>
      <name val="Arial"/>
      <family val="2"/>
    </font>
    <font>
      <b/>
      <sz val="12"/>
      <color theme="0"/>
      <name val="Arial"/>
      <family val="2"/>
    </font>
    <font>
      <sz val="12"/>
      <color theme="0"/>
      <name val="Arial"/>
      <family val="2"/>
    </font>
    <font>
      <b/>
      <sz val="14"/>
      <color theme="0"/>
      <name val="Calibri"/>
      <family val="2"/>
    </font>
    <font>
      <b/>
      <sz val="18"/>
      <color indexed="8"/>
      <name val="Calibri"/>
      <family val="2"/>
    </font>
    <font>
      <b/>
      <sz val="14"/>
      <color indexed="8"/>
      <name val="Calibri"/>
      <family val="2"/>
    </font>
    <font>
      <b/>
      <sz val="14"/>
      <color theme="1"/>
      <name val="Calibri"/>
      <family val="2"/>
    </font>
    <font>
      <sz val="16"/>
      <color theme="1"/>
      <name val="Calibri"/>
      <family val="2"/>
      <scheme val="minor"/>
    </font>
    <font>
      <b/>
      <sz val="28"/>
      <color theme="1"/>
      <name val="Calibri"/>
      <family val="2"/>
      <scheme val="minor"/>
    </font>
    <font>
      <b/>
      <sz val="10"/>
      <color theme="1"/>
      <name val="Arial"/>
      <family val="2"/>
    </font>
    <font>
      <sz val="10"/>
      <color theme="1"/>
      <name val="Arial"/>
      <family val="2"/>
    </font>
    <font>
      <sz val="12"/>
      <color theme="1"/>
      <name val="Arial"/>
      <family val="2"/>
    </font>
    <font>
      <sz val="12"/>
      <color theme="1"/>
      <name val="Symbol"/>
      <family val="1"/>
      <charset val="2"/>
    </font>
    <font>
      <sz val="7"/>
      <color theme="1"/>
      <name val="Times New Roman"/>
      <family val="1"/>
    </font>
    <font>
      <sz val="11"/>
      <color theme="1"/>
      <name val="Symbol"/>
      <family val="1"/>
      <charset val="2"/>
    </font>
    <font>
      <b/>
      <sz val="12"/>
      <color theme="0"/>
      <name val="Calibri"/>
      <family val="2"/>
      <scheme val="minor"/>
    </font>
    <font>
      <b/>
      <sz val="26"/>
      <color theme="1"/>
      <name val="Calibri"/>
      <family val="2"/>
      <scheme val="minor"/>
    </font>
    <font>
      <sz val="14"/>
      <color theme="1"/>
      <name val="Calibri"/>
      <family val="2"/>
      <scheme val="minor"/>
    </font>
    <font>
      <b/>
      <u/>
      <sz val="26"/>
      <color theme="1"/>
      <name val="Calibri"/>
      <family val="2"/>
      <scheme val="minor"/>
    </font>
    <font>
      <sz val="18"/>
      <color theme="1"/>
      <name val="Calibri"/>
      <family val="2"/>
      <scheme val="minor"/>
    </font>
    <font>
      <b/>
      <sz val="14"/>
      <name val="Arial Black"/>
      <family val="2"/>
    </font>
    <font>
      <b/>
      <sz val="22"/>
      <color theme="0"/>
      <name val="Calibri"/>
      <family val="2"/>
      <scheme val="minor"/>
    </font>
    <font>
      <b/>
      <sz val="22"/>
      <color theme="0"/>
      <name val="Arial Black"/>
      <family val="2"/>
    </font>
    <font>
      <sz val="10"/>
      <color theme="1"/>
      <name val="Calibri"/>
      <family val="2"/>
      <scheme val="minor"/>
    </font>
    <font>
      <sz val="10"/>
      <color rgb="FF000000"/>
      <name val="Arial"/>
      <family val="2"/>
    </font>
    <font>
      <sz val="10"/>
      <name val="Arial"/>
      <family val="2"/>
    </font>
    <font>
      <sz val="8"/>
      <color theme="1"/>
      <name val="Calibri"/>
      <family val="2"/>
      <scheme val="minor"/>
    </font>
    <font>
      <sz val="24"/>
      <color theme="0"/>
      <name val="Arial Black"/>
      <family val="2"/>
    </font>
    <font>
      <b/>
      <sz val="11"/>
      <color theme="0"/>
      <name val="Arial Black"/>
      <family val="2"/>
    </font>
    <font>
      <b/>
      <sz val="12"/>
      <name val="Arial Black"/>
      <family val="2"/>
    </font>
    <font>
      <b/>
      <sz val="11"/>
      <color theme="1"/>
      <name val="Arial Black"/>
      <family val="2"/>
    </font>
    <font>
      <sz val="16"/>
      <color theme="1"/>
      <name val="Arial Black"/>
      <family val="2"/>
    </font>
    <font>
      <sz val="12"/>
      <color theme="1"/>
      <name val="Arial Black"/>
      <family val="2"/>
    </font>
    <font>
      <sz val="11"/>
      <color theme="1"/>
      <name val="Calibri"/>
      <family val="2"/>
      <scheme val="minor"/>
    </font>
    <font>
      <b/>
      <sz val="26"/>
      <color theme="1"/>
      <name val="Calibri"/>
      <family val="2"/>
      <scheme val="minor"/>
    </font>
    <font>
      <b/>
      <sz val="26"/>
      <name val="Calibri"/>
      <family val="2"/>
      <scheme val="minor"/>
    </font>
    <font>
      <b/>
      <sz val="24"/>
      <name val="Calibri"/>
      <family val="2"/>
      <scheme val="minor"/>
    </font>
    <font>
      <b/>
      <sz val="18"/>
      <name val="Calibri"/>
      <family val="2"/>
      <scheme val="minor"/>
    </font>
    <font>
      <sz val="14"/>
      <color theme="1"/>
      <name val="Calibri"/>
      <family val="2"/>
      <scheme val="minor"/>
    </font>
    <font>
      <sz val="14"/>
      <name val="Calibri"/>
      <family val="2"/>
      <scheme val="minor"/>
    </font>
    <font>
      <b/>
      <sz val="16"/>
      <name val="Calibri"/>
      <family val="2"/>
      <scheme val="minor"/>
    </font>
    <font>
      <sz val="14"/>
      <color theme="0"/>
      <name val="Calibri"/>
      <family val="2"/>
      <scheme val="minor"/>
    </font>
    <font>
      <sz val="11"/>
      <color theme="0"/>
      <name val="Calibri"/>
      <family val="2"/>
      <scheme val="minor"/>
    </font>
    <font>
      <sz val="18"/>
      <color theme="1"/>
      <name val="Calibri"/>
      <family val="2"/>
      <scheme val="minor"/>
    </font>
    <font>
      <sz val="12"/>
      <color theme="1"/>
      <name val="Calibri"/>
      <family val="2"/>
      <scheme val="minor"/>
    </font>
    <font>
      <b/>
      <sz val="16"/>
      <color theme="1"/>
      <name val="Calibri"/>
      <family val="2"/>
      <scheme val="minor"/>
    </font>
    <font>
      <i/>
      <sz val="11"/>
      <color theme="1"/>
      <name val="Arial"/>
      <family val="2"/>
    </font>
    <font>
      <b/>
      <sz val="26"/>
      <color theme="0"/>
      <name val="Arial Black"/>
      <family val="2"/>
    </font>
    <font>
      <b/>
      <sz val="20"/>
      <color rgb="FF000000"/>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sz val="12"/>
      <color rgb="FF000000"/>
      <name val="Times New Roman"/>
      <family val="1"/>
    </font>
    <font>
      <b/>
      <u/>
      <sz val="28"/>
      <color theme="1"/>
      <name val="Calibri"/>
      <family val="2"/>
      <scheme val="minor"/>
    </font>
    <font>
      <b/>
      <sz val="10"/>
      <color theme="1"/>
      <name val="Arial Black"/>
      <family val="2"/>
    </font>
    <font>
      <b/>
      <sz val="12"/>
      <color theme="1"/>
      <name val="Arial Black"/>
      <family val="2"/>
    </font>
    <font>
      <b/>
      <sz val="10"/>
      <color rgb="FF000000"/>
      <name val="Arial"/>
      <family val="2"/>
    </font>
  </fonts>
  <fills count="2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patternFill>
    </fill>
    <fill>
      <patternFill patternType="solid">
        <fgColor theme="4" tint="0.59999389629810485"/>
        <bgColor indexed="65"/>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C00000"/>
        <bgColor indexed="64"/>
      </patternFill>
    </fill>
    <fill>
      <patternFill patternType="solid">
        <fgColor rgb="FFFFC000"/>
        <bgColor indexed="64"/>
      </patternFill>
    </fill>
    <fill>
      <patternFill patternType="solid">
        <fgColor theme="3" tint="0.39997558519241921"/>
        <bgColor indexed="64"/>
      </patternFill>
    </fill>
    <fill>
      <patternFill patternType="solid">
        <fgColor rgb="FF006600"/>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FFFF"/>
        <bgColor indexed="64"/>
      </patternFill>
    </fill>
    <fill>
      <patternFill patternType="solid">
        <fgColor rgb="FFDDD9C4"/>
        <bgColor indexed="64"/>
      </patternFill>
    </fill>
    <fill>
      <patternFill patternType="solid">
        <fgColor rgb="FFEEECE1"/>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indexed="64"/>
      </top>
      <bottom style="thin">
        <color indexed="64"/>
      </bottom>
      <diagonal/>
    </border>
    <border>
      <left style="thin">
        <color theme="0"/>
      </left>
      <right/>
      <top/>
      <bottom/>
      <diagonal/>
    </border>
    <border>
      <left/>
      <right style="thin">
        <color theme="0"/>
      </right>
      <top/>
      <bottom/>
      <diagonal/>
    </border>
    <border>
      <left style="thin">
        <color indexed="64"/>
      </left>
      <right/>
      <top/>
      <bottom/>
      <diagonal/>
    </border>
    <border>
      <left/>
      <right style="thin">
        <color indexed="64"/>
      </right>
      <top/>
      <bottom/>
      <diagonal/>
    </border>
    <border>
      <left style="thin">
        <color theme="0"/>
      </left>
      <right style="thin">
        <color theme="0"/>
      </right>
      <top/>
      <bottom/>
      <diagonal/>
    </border>
    <border>
      <left style="thin">
        <color indexed="64"/>
      </left>
      <right style="thin">
        <color indexed="64"/>
      </right>
      <top style="thin">
        <color indexed="64"/>
      </top>
      <bottom style="thin">
        <color theme="0"/>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theme="0"/>
      </bottom>
      <diagonal/>
    </border>
    <border>
      <left style="thin">
        <color auto="1"/>
      </left>
      <right/>
      <top style="thin">
        <color auto="1"/>
      </top>
      <bottom style="thin">
        <color theme="0"/>
      </bottom>
      <diagonal/>
    </border>
    <border>
      <left style="thick">
        <color auto="1"/>
      </left>
      <right style="thick">
        <color auto="1"/>
      </right>
      <top style="thick">
        <color auto="1"/>
      </top>
      <bottom style="thick">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theme="6" tint="-0.24994659260841701"/>
      </left>
      <right style="double">
        <color theme="6" tint="-0.24994659260841701"/>
      </right>
      <top style="double">
        <color theme="6" tint="-0.24994659260841701"/>
      </top>
      <bottom style="double">
        <color theme="6" tint="-0.24994659260841701"/>
      </bottom>
      <diagonal/>
    </border>
    <border>
      <left style="double">
        <color theme="6" tint="-0.24994659260841701"/>
      </left>
      <right style="double">
        <color theme="6" tint="-0.24994659260841701"/>
      </right>
      <top style="double">
        <color theme="6" tint="-0.24994659260841701"/>
      </top>
      <bottom/>
      <diagonal/>
    </border>
    <border>
      <left/>
      <right/>
      <top style="thin">
        <color theme="0"/>
      </top>
      <bottom/>
      <diagonal/>
    </border>
    <border>
      <left style="double">
        <color theme="6" tint="-0.24994659260841701"/>
      </left>
      <right/>
      <top style="double">
        <color theme="6" tint="-0.24994659260841701"/>
      </top>
      <bottom style="double">
        <color theme="6" tint="-0.24994659260841701"/>
      </bottom>
      <diagonal/>
    </border>
    <border>
      <left/>
      <right style="double">
        <color theme="6" tint="-0.24994659260841701"/>
      </right>
      <top style="double">
        <color theme="6" tint="-0.24994659260841701"/>
      </top>
      <bottom style="double">
        <color theme="6" tint="-0.24994659260841701"/>
      </bottom>
      <diagonal/>
    </border>
    <border>
      <left style="double">
        <color theme="6" tint="-0.24994659260841701"/>
      </left>
      <right/>
      <top style="double">
        <color theme="6" tint="-0.24994659260841701"/>
      </top>
      <bottom/>
      <diagonal/>
    </border>
    <border>
      <left/>
      <right style="double">
        <color theme="6" tint="-0.24994659260841701"/>
      </right>
      <top style="double">
        <color theme="6" tint="-0.24994659260841701"/>
      </top>
      <bottom/>
      <diagonal/>
    </border>
    <border>
      <left style="double">
        <color theme="6" tint="-0.24994659260841701"/>
      </left>
      <right/>
      <top/>
      <bottom style="double">
        <color theme="6" tint="-0.24994659260841701"/>
      </bottom>
      <diagonal/>
    </border>
    <border>
      <left/>
      <right style="double">
        <color theme="6" tint="-0.24994659260841701"/>
      </right>
      <top/>
      <bottom style="double">
        <color theme="6" tint="-0.24994659260841701"/>
      </bottom>
      <diagonal/>
    </border>
    <border>
      <left style="double">
        <color theme="6" tint="-0.24994659260841701"/>
      </left>
      <right style="double">
        <color theme="6" tint="-0.24994659260841701"/>
      </right>
      <top/>
      <bottom style="double">
        <color theme="6" tint="-0.24994659260841701"/>
      </bottom>
      <diagonal/>
    </border>
    <border>
      <left/>
      <right/>
      <top style="double">
        <color theme="6" tint="-0.24994659260841701"/>
      </top>
      <bottom style="double">
        <color theme="6" tint="-0.24994659260841701"/>
      </bottom>
      <diagonal/>
    </border>
    <border>
      <left style="double">
        <color theme="6" tint="0.59996337778862885"/>
      </left>
      <right style="double">
        <color theme="6" tint="0.59996337778862885"/>
      </right>
      <top style="double">
        <color theme="6" tint="0.59996337778862885"/>
      </top>
      <bottom/>
      <diagonal/>
    </border>
    <border>
      <left style="double">
        <color theme="6" tint="0.59996337778862885"/>
      </left>
      <right/>
      <top style="double">
        <color theme="6" tint="0.59996337778862885"/>
      </top>
      <bottom style="double">
        <color theme="6" tint="-0.24994659260841701"/>
      </bottom>
      <diagonal/>
    </border>
    <border>
      <left/>
      <right style="double">
        <color theme="6" tint="0.59996337778862885"/>
      </right>
      <top style="double">
        <color theme="6" tint="0.59996337778862885"/>
      </top>
      <bottom style="double">
        <color theme="6" tint="-0.24994659260841701"/>
      </bottom>
      <diagonal/>
    </border>
    <border>
      <left/>
      <right/>
      <top/>
      <bottom style="double">
        <color theme="6" tint="-0.24994659260841701"/>
      </bottom>
      <diagonal/>
    </border>
    <border>
      <left style="thin">
        <color theme="0"/>
      </left>
      <right style="thin">
        <color theme="0"/>
      </right>
      <top/>
      <bottom style="double">
        <color theme="6" tint="-0.24994659260841701"/>
      </bottom>
      <diagonal/>
    </border>
    <border>
      <left style="thin">
        <color theme="0"/>
      </left>
      <right/>
      <top/>
      <bottom style="double">
        <color theme="6" tint="-0.24994659260841701"/>
      </bottom>
      <diagonal/>
    </border>
    <border>
      <left style="double">
        <color theme="6" tint="0.39994506668294322"/>
      </left>
      <right style="double">
        <color theme="6" tint="0.39994506668294322"/>
      </right>
      <top style="double">
        <color theme="6" tint="0.39994506668294322"/>
      </top>
      <bottom style="double">
        <color theme="6" tint="0.39994506668294322"/>
      </bottom>
      <diagonal/>
    </border>
    <border>
      <left style="double">
        <color theme="6" tint="-0.24994659260841701"/>
      </left>
      <right/>
      <top/>
      <bottom/>
      <diagonal/>
    </border>
    <border>
      <left/>
      <right style="double">
        <color theme="6" tint="-0.24994659260841701"/>
      </right>
      <top/>
      <bottom/>
      <diagonal/>
    </border>
    <border>
      <left style="double">
        <color theme="6" tint="-0.24994659260841701"/>
      </left>
      <right style="double">
        <color theme="6" tint="-0.24994659260841701"/>
      </right>
      <top/>
      <bottom/>
      <diagonal/>
    </border>
    <border>
      <left style="thin">
        <color theme="6" tint="0.39994506668294322"/>
      </left>
      <right/>
      <top/>
      <bottom/>
      <diagonal/>
    </border>
    <border>
      <left/>
      <right style="thin">
        <color theme="6" tint="0.39994506668294322"/>
      </right>
      <top/>
      <bottom/>
      <diagonal/>
    </border>
    <border>
      <left style="double">
        <color theme="6" tint="0.39994506668294322"/>
      </left>
      <right/>
      <top style="double">
        <color theme="6" tint="0.39994506668294322"/>
      </top>
      <bottom style="double">
        <color theme="6" tint="0.39994506668294322"/>
      </bottom>
      <diagonal/>
    </border>
    <border>
      <left/>
      <right style="double">
        <color theme="6" tint="0.39994506668294322"/>
      </right>
      <top style="double">
        <color theme="6" tint="0.39994506668294322"/>
      </top>
      <bottom style="double">
        <color theme="6" tint="0.39994506668294322"/>
      </bottom>
      <diagonal/>
    </border>
    <border>
      <left style="double">
        <color theme="6" tint="-0.24994659260841701"/>
      </left>
      <right style="double">
        <color theme="6" tint="-0.24994659260841701"/>
      </right>
      <top style="double">
        <color theme="6" tint="0.39994506668294322"/>
      </top>
      <bottom/>
      <diagonal/>
    </border>
    <border>
      <left style="double">
        <color theme="6" tint="0.39994506668294322"/>
      </left>
      <right style="double">
        <color theme="6" tint="0.39994506668294322"/>
      </right>
      <top style="double">
        <color theme="6" tint="0.39994506668294322"/>
      </top>
      <bottom/>
      <diagonal/>
    </border>
    <border>
      <left style="thin">
        <color theme="3"/>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style="medium">
        <color theme="3"/>
      </top>
      <bottom/>
      <diagonal/>
    </border>
    <border>
      <left style="medium">
        <color theme="3"/>
      </left>
      <right style="thin">
        <color theme="3"/>
      </right>
      <top/>
      <bottom style="thin">
        <color theme="3"/>
      </bottom>
      <diagonal/>
    </border>
    <border>
      <left style="medium">
        <color theme="3"/>
      </left>
      <right style="thin">
        <color theme="3"/>
      </right>
      <top style="thin">
        <color theme="3"/>
      </top>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medium">
        <color theme="3"/>
      </left>
      <right/>
      <top style="medium">
        <color theme="3"/>
      </top>
      <bottom style="medium">
        <color theme="3"/>
      </bottom>
      <diagonal/>
    </border>
    <border>
      <left style="thin">
        <color theme="3"/>
      </left>
      <right style="thin">
        <color theme="3"/>
      </right>
      <top/>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style="thin">
        <color theme="3"/>
      </right>
      <top style="medium">
        <color theme="3"/>
      </top>
      <bottom/>
      <diagonal/>
    </border>
    <border>
      <left/>
      <right/>
      <top/>
      <bottom style="thin">
        <color indexed="64"/>
      </bottom>
      <diagonal/>
    </border>
    <border>
      <left style="double">
        <color theme="6" tint="-0.24994659260841701"/>
      </left>
      <right style="double">
        <color theme="6" tint="-0.24994659260841701"/>
      </right>
      <top/>
      <bottom style="thin">
        <color indexed="64"/>
      </bottom>
      <diagonal/>
    </border>
    <border>
      <left style="medium">
        <color indexed="64"/>
      </left>
      <right/>
      <top style="medium">
        <color indexed="64"/>
      </top>
      <bottom style="medium">
        <color indexed="64"/>
      </bottom>
      <diagonal/>
    </border>
    <border>
      <left style="thin">
        <color theme="3"/>
      </left>
      <right style="thin">
        <color theme="3"/>
      </right>
      <top style="thin">
        <color theme="4" tint="-0.249977111117893"/>
      </top>
      <bottom/>
      <diagonal/>
    </border>
    <border>
      <left style="medium">
        <color theme="4" tint="-0.249977111117893"/>
      </left>
      <right style="thin">
        <color theme="3"/>
      </right>
      <top style="thin">
        <color theme="3"/>
      </top>
      <bottom/>
      <diagonal/>
    </border>
    <border>
      <left style="medium">
        <color theme="4" tint="-0.249977111117893"/>
      </left>
      <right/>
      <top/>
      <bottom/>
      <diagonal/>
    </border>
    <border>
      <left/>
      <right/>
      <top style="medium">
        <color theme="4" tint="-0.249977111117893"/>
      </top>
      <bottom/>
      <diagonal/>
    </border>
    <border>
      <left/>
      <right/>
      <top style="medium">
        <color theme="4" tint="-0.249977111117893"/>
      </top>
      <bottom style="medium">
        <color theme="3"/>
      </bottom>
      <diagonal/>
    </border>
    <border>
      <left/>
      <right style="medium">
        <color theme="4" tint="-0.249977111117893"/>
      </right>
      <top/>
      <bottom/>
      <diagonal/>
    </border>
    <border>
      <left style="medium">
        <color theme="4" tint="-0.249977111117893"/>
      </left>
      <right/>
      <top style="medium">
        <color theme="4" tint="-0.249977111117893"/>
      </top>
      <bottom style="medium">
        <color theme="4" tint="-0.249977111117893"/>
      </bottom>
      <diagonal/>
    </border>
    <border>
      <left style="medium">
        <color theme="4" tint="-0.249977111117893"/>
      </left>
      <right/>
      <top style="medium">
        <color theme="4" tint="-0.249977111117893"/>
      </top>
      <bottom/>
      <diagonal/>
    </border>
    <border>
      <left/>
      <right/>
      <top/>
      <bottom style="medium">
        <color theme="3"/>
      </bottom>
      <diagonal/>
    </border>
    <border>
      <left style="medium">
        <color theme="6" tint="0.39997558519241921"/>
      </left>
      <right style="medium">
        <color theme="6" tint="0.39997558519241921"/>
      </right>
      <top style="medium">
        <color theme="6" tint="0.39997558519241921"/>
      </top>
      <bottom style="medium">
        <color theme="6" tint="0.39997558519241921"/>
      </bottom>
      <diagonal/>
    </border>
    <border>
      <left style="double">
        <color theme="6" tint="-0.249977111117893"/>
      </left>
      <right/>
      <top/>
      <bottom/>
      <diagonal/>
    </border>
    <border>
      <left style="medium">
        <color theme="6" tint="0.39997558519241921"/>
      </left>
      <right/>
      <top style="medium">
        <color theme="6" tint="0.39997558519241921"/>
      </top>
      <bottom style="medium">
        <color theme="6" tint="0.39997558519241921"/>
      </bottom>
      <diagonal/>
    </border>
    <border>
      <left style="double">
        <color theme="6" tint="-0.24994659260841701"/>
      </left>
      <right style="double">
        <color theme="6" tint="-0.24994659260841701"/>
      </right>
      <top style="double">
        <color theme="6" tint="-0.249977111117893"/>
      </top>
      <bottom style="double">
        <color theme="6" tint="-0.24994659260841701"/>
      </bottom>
      <diagonal/>
    </border>
    <border>
      <left style="double">
        <color theme="6" tint="-0.24994659260841701"/>
      </left>
      <right/>
      <top style="double">
        <color theme="6" tint="-0.249977111117893"/>
      </top>
      <bottom style="double">
        <color theme="6" tint="-0.24994659260841701"/>
      </bottom>
      <diagonal/>
    </border>
    <border>
      <left/>
      <right/>
      <top style="double">
        <color theme="6" tint="-0.24994659260841701"/>
      </top>
      <bottom style="double">
        <color theme="6" tint="-0.249977111117893"/>
      </bottom>
      <diagonal/>
    </border>
    <border>
      <left style="double">
        <color theme="6" tint="-0.249977111117893"/>
      </left>
      <right style="double">
        <color theme="6" tint="-0.24994659260841701"/>
      </right>
      <top/>
      <bottom style="double">
        <color theme="6" tint="-0.24994659260841701"/>
      </bottom>
      <diagonal/>
    </border>
    <border>
      <left style="double">
        <color theme="6" tint="-0.249977111117893"/>
      </left>
      <right style="double">
        <color theme="6" tint="-0.24994659260841701"/>
      </right>
      <top/>
      <bottom/>
      <diagonal/>
    </border>
    <border>
      <left style="double">
        <color theme="6" tint="-0.249977111117893"/>
      </left>
      <right style="double">
        <color theme="6" tint="-0.24994659260841701"/>
      </right>
      <top style="double">
        <color theme="6" tint="-0.249977111117893"/>
      </top>
      <bottom style="double">
        <color theme="6" tint="-0.24994659260841701"/>
      </bottom>
      <diagonal/>
    </border>
    <border>
      <left style="double">
        <color theme="6" tint="-0.249977111117893"/>
      </left>
      <right style="double">
        <color theme="6" tint="-0.24994659260841701"/>
      </right>
      <top style="double">
        <color theme="6" tint="-0.249977111117893"/>
      </top>
      <bottom/>
      <diagonal/>
    </border>
    <border>
      <left style="double">
        <color theme="6" tint="-0.249977111117893"/>
      </left>
      <right style="double">
        <color theme="6" tint="-0.249977111117893"/>
      </right>
      <top/>
      <bottom style="double">
        <color theme="6" tint="-0.24994659260841701"/>
      </bottom>
      <diagonal/>
    </border>
    <border>
      <left style="double">
        <color theme="6" tint="-0.249977111117893"/>
      </left>
      <right style="double">
        <color theme="6" tint="-0.249977111117893"/>
      </right>
      <top/>
      <bottom/>
      <diagonal/>
    </border>
    <border>
      <left style="double">
        <color theme="6" tint="-0.24994659260841701"/>
      </left>
      <right style="double">
        <color theme="6" tint="-0.249977111117893"/>
      </right>
      <top style="double">
        <color theme="6" tint="-0.249977111117893"/>
      </top>
      <bottom style="double">
        <color theme="6" tint="-0.24994659260841701"/>
      </bottom>
      <diagonal/>
    </border>
    <border>
      <left style="double">
        <color theme="6" tint="-0.24994659260841701"/>
      </left>
      <right style="double">
        <color theme="6" tint="-0.249977111117893"/>
      </right>
      <top style="double">
        <color theme="6" tint="-0.249977111117893"/>
      </top>
      <bottom/>
      <diagonal/>
    </border>
    <border>
      <left style="double">
        <color theme="6" tint="-0.24994659260841701"/>
      </left>
      <right style="double">
        <color theme="6" tint="-0.249977111117893"/>
      </right>
      <top/>
      <bottom/>
      <diagonal/>
    </border>
    <border>
      <left style="double">
        <color theme="6" tint="-0.24994659260841701"/>
      </left>
      <right style="double">
        <color theme="6" tint="-0.249977111117893"/>
      </right>
      <top/>
      <bottom style="double">
        <color theme="6" tint="-0.24994659260841701"/>
      </bottom>
      <diagonal/>
    </border>
    <border>
      <left style="double">
        <color theme="6" tint="-0.249977111117893"/>
      </left>
      <right style="double">
        <color theme="6" tint="-0.249977111117893"/>
      </right>
      <top style="double">
        <color theme="6" tint="-0.249977111117893"/>
      </top>
      <bottom/>
      <diagonal/>
    </border>
    <border>
      <left style="double">
        <color theme="6" tint="-0.249977111117893"/>
      </left>
      <right/>
      <top/>
      <bottom style="double">
        <color theme="6" tint="-0.24994659260841701"/>
      </bottom>
      <diagonal/>
    </border>
    <border>
      <left style="double">
        <color theme="6" tint="-0.249977111117893"/>
      </left>
      <right/>
      <top style="double">
        <color theme="6" tint="-0.249977111117893"/>
      </top>
      <bottom/>
      <diagonal/>
    </border>
    <border>
      <left/>
      <right style="double">
        <color theme="6" tint="-0.24994659260841701"/>
      </right>
      <top style="double">
        <color theme="6" tint="-0.249977111117893"/>
      </top>
      <bottom/>
      <diagonal/>
    </border>
    <border>
      <left/>
      <right style="double">
        <color theme="6" tint="-0.249977111117893"/>
      </right>
      <top style="double">
        <color theme="6" tint="-0.249977111117893"/>
      </top>
      <bottom style="double">
        <color theme="6" tint="-0.249977111117893"/>
      </bottom>
      <diagonal/>
    </border>
    <border>
      <left/>
      <right/>
      <top/>
      <bottom style="double">
        <color theme="6" tint="-0.249977111117893"/>
      </bottom>
      <diagonal/>
    </border>
    <border>
      <left/>
      <right/>
      <top style="double">
        <color theme="6" tint="-0.249977111117893"/>
      </top>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diagonal/>
    </border>
    <border>
      <left/>
      <right/>
      <top/>
      <bottom style="medium">
        <color indexed="64"/>
      </bottom>
      <diagonal/>
    </border>
    <border>
      <left/>
      <right style="medium">
        <color indexed="64"/>
      </right>
      <top style="medium">
        <color indexed="64"/>
      </top>
      <bottom/>
      <diagonal/>
    </border>
    <border>
      <left style="double">
        <color theme="6" tint="-0.24994659260841701"/>
      </left>
      <right/>
      <top style="double">
        <color theme="6" tint="-0.24994659260841701"/>
      </top>
      <bottom style="medium">
        <color theme="6" tint="0.39997558519241921"/>
      </bottom>
      <diagonal/>
    </border>
    <border>
      <left style="thin">
        <color indexed="64"/>
      </left>
      <right/>
      <top style="medium">
        <color theme="3"/>
      </top>
      <bottom/>
      <diagonal/>
    </border>
    <border>
      <left/>
      <right/>
      <top style="medium">
        <color theme="3"/>
      </top>
      <bottom/>
      <diagonal/>
    </border>
    <border>
      <left style="medium">
        <color theme="3"/>
      </left>
      <right style="thin">
        <color theme="3"/>
      </right>
      <top/>
      <bottom/>
      <diagonal/>
    </border>
    <border>
      <left style="medium">
        <color theme="4" tint="-0.249977111117893"/>
      </left>
      <right style="thin">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bottom style="thin">
        <color indexed="64"/>
      </bottom>
      <diagonal/>
    </border>
    <border>
      <left style="thin">
        <color indexed="64"/>
      </left>
      <right style="thin">
        <color theme="3"/>
      </right>
      <top style="medium">
        <color theme="3"/>
      </top>
      <bottom/>
      <diagonal/>
    </border>
    <border>
      <left style="thin">
        <color theme="3"/>
      </left>
      <right style="thin">
        <color theme="3"/>
      </right>
      <top style="thin">
        <color theme="3"/>
      </top>
      <bottom style="thin">
        <color indexed="64"/>
      </bottom>
      <diagonal/>
    </border>
    <border>
      <left style="thin">
        <color theme="3"/>
      </left>
      <right style="thin">
        <color theme="3"/>
      </right>
      <top style="thin">
        <color theme="4" tint="-0.249977111117893"/>
      </top>
      <bottom style="thin">
        <color indexed="64"/>
      </bottom>
      <diagonal/>
    </border>
  </borders>
  <cellStyleXfs count="4">
    <xf numFmtId="0" fontId="0" fillId="0" borderId="0"/>
    <xf numFmtId="0" fontId="14" fillId="4" borderId="0" applyNumberFormat="0" applyBorder="0" applyAlignment="0" applyProtection="0"/>
    <xf numFmtId="0" fontId="15" fillId="5" borderId="0" applyNumberFormat="0" applyBorder="0" applyAlignment="0" applyProtection="0"/>
    <xf numFmtId="0" fontId="16" fillId="0" borderId="0" applyNumberFormat="0" applyFill="0" applyBorder="0" applyAlignment="0" applyProtection="0"/>
  </cellStyleXfs>
  <cellXfs count="617">
    <xf numFmtId="0" fontId="0" fillId="0" borderId="0" xfId="0"/>
    <xf numFmtId="0" fontId="3" fillId="2" borderId="1" xfId="0" applyFont="1" applyFill="1" applyBorder="1" applyAlignment="1">
      <alignment vertical="center" wrapText="1"/>
    </xf>
    <xf numFmtId="0" fontId="6" fillId="3" borderId="5" xfId="0" applyFont="1" applyFill="1" applyBorder="1" applyAlignment="1">
      <alignment horizontal="center" vertical="center" wrapText="1"/>
    </xf>
    <xf numFmtId="0" fontId="3" fillId="2" borderId="2" xfId="0" applyFont="1" applyFill="1" applyBorder="1" applyAlignment="1">
      <alignment vertical="center" wrapText="1"/>
    </xf>
    <xf numFmtId="0" fontId="2" fillId="2" borderId="1" xfId="0" applyFont="1" applyFill="1" applyBorder="1" applyAlignment="1">
      <alignment vertical="center" wrapText="1"/>
    </xf>
    <xf numFmtId="0" fontId="3"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0" fillId="2" borderId="0" xfId="0" applyFill="1" applyAlignment="1">
      <alignment wrapText="1"/>
    </xf>
    <xf numFmtId="0" fontId="1" fillId="2" borderId="0" xfId="0" applyFont="1" applyFill="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3"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0" fillId="2" borderId="0" xfId="0" applyFill="1" applyBorder="1" applyAlignment="1">
      <alignment wrapText="1"/>
    </xf>
    <xf numFmtId="0" fontId="4" fillId="2" borderId="2" xfId="0" applyFont="1" applyFill="1" applyBorder="1" applyAlignment="1">
      <alignment vertical="top" wrapText="1"/>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4" xfId="0" applyFont="1" applyFill="1" applyBorder="1" applyAlignment="1">
      <alignment vertical="top" wrapText="1"/>
    </xf>
    <xf numFmtId="0" fontId="9" fillId="2" borderId="2" xfId="0" applyFont="1" applyFill="1" applyBorder="1" applyAlignment="1">
      <alignment vertical="center" wrapText="1"/>
    </xf>
    <xf numFmtId="0" fontId="11" fillId="2" borderId="2" xfId="0" applyFont="1" applyFill="1" applyBorder="1" applyAlignment="1">
      <alignment vertical="center" wrapText="1"/>
    </xf>
    <xf numFmtId="0" fontId="6" fillId="2" borderId="0" xfId="0" applyFont="1" applyFill="1" applyBorder="1" applyAlignment="1">
      <alignment horizontal="center" vertical="center" wrapText="1"/>
    </xf>
    <xf numFmtId="0" fontId="7" fillId="2" borderId="2" xfId="0" applyFont="1" applyFill="1" applyBorder="1" applyAlignment="1">
      <alignment horizontal="center" vertical="top" wrapText="1"/>
    </xf>
    <xf numFmtId="0" fontId="12" fillId="2" borderId="2" xfId="0" applyFont="1" applyFill="1" applyBorder="1" applyAlignment="1">
      <alignment horizontal="center" vertical="top" wrapText="1"/>
    </xf>
    <xf numFmtId="0" fontId="5" fillId="2" borderId="2" xfId="0" applyFont="1" applyFill="1" applyBorder="1" applyAlignment="1">
      <alignment vertical="top"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0" xfId="0" applyFont="1" applyFill="1" applyBorder="1" applyAlignment="1">
      <alignment vertical="center" wrapText="1"/>
    </xf>
    <xf numFmtId="0" fontId="2" fillId="2" borderId="9"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2" fillId="2" borderId="8"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9" xfId="0" applyFont="1" applyFill="1" applyBorder="1" applyAlignment="1">
      <alignment horizontal="justify" vertical="center" wrapText="1"/>
    </xf>
    <xf numFmtId="0" fontId="3" fillId="2" borderId="4" xfId="0" applyFont="1" applyFill="1" applyBorder="1" applyAlignment="1">
      <alignment horizontal="left" vertical="center" wrapText="1"/>
    </xf>
    <xf numFmtId="0" fontId="0" fillId="8" borderId="0" xfId="0" applyFill="1"/>
    <xf numFmtId="0" fontId="17" fillId="8" borderId="0" xfId="0" applyFont="1" applyFill="1" applyAlignment="1">
      <alignment horizontal="center" vertical="center"/>
    </xf>
    <xf numFmtId="0" fontId="0" fillId="8" borderId="0" xfId="0" applyFill="1" applyAlignment="1">
      <alignment vertical="center" wrapText="1"/>
    </xf>
    <xf numFmtId="0" fontId="0" fillId="9" borderId="0" xfId="0" applyFill="1"/>
    <xf numFmtId="0" fontId="0" fillId="9" borderId="0" xfId="0" applyFill="1" applyAlignment="1">
      <alignment wrapText="1"/>
    </xf>
    <xf numFmtId="0" fontId="17" fillId="9" borderId="0" xfId="0" applyFont="1" applyFill="1" applyAlignment="1">
      <alignment horizontal="center" vertical="center"/>
    </xf>
    <xf numFmtId="0" fontId="0" fillId="9" borderId="0" xfId="0" applyFill="1" applyAlignment="1">
      <alignment vertical="center" wrapText="1"/>
    </xf>
    <xf numFmtId="0" fontId="0" fillId="7" borderId="0" xfId="0" applyFill="1"/>
    <xf numFmtId="0" fontId="20" fillId="7" borderId="0" xfId="1" applyFont="1" applyFill="1" applyBorder="1" applyAlignment="1">
      <alignment horizontal="center"/>
    </xf>
    <xf numFmtId="0" fontId="20" fillId="7" borderId="7" xfId="1" applyFont="1" applyFill="1" applyBorder="1" applyAlignment="1">
      <alignment horizontal="center"/>
    </xf>
    <xf numFmtId="0" fontId="20" fillId="7" borderId="10" xfId="1" applyFont="1" applyFill="1" applyBorder="1" applyAlignment="1">
      <alignment horizontal="center"/>
    </xf>
    <xf numFmtId="0" fontId="20" fillId="7" borderId="6" xfId="1" applyFont="1" applyFill="1" applyBorder="1" applyAlignment="1">
      <alignment horizontal="center"/>
    </xf>
    <xf numFmtId="0" fontId="21" fillId="7" borderId="0" xfId="0" applyFont="1" applyFill="1" applyAlignment="1">
      <alignment horizontal="center" vertical="center"/>
    </xf>
    <xf numFmtId="0" fontId="4" fillId="2" borderId="3" xfId="0" applyFont="1" applyFill="1" applyBorder="1" applyAlignment="1">
      <alignment vertical="top" wrapText="1"/>
    </xf>
    <xf numFmtId="0" fontId="2" fillId="2" borderId="0" xfId="0" applyFont="1" applyFill="1" applyBorder="1" applyAlignment="1">
      <alignment vertical="top" wrapText="1"/>
    </xf>
    <xf numFmtId="0" fontId="2" fillId="2" borderId="0" xfId="0" applyFont="1" applyFill="1" applyBorder="1" applyAlignment="1">
      <alignment vertical="top"/>
    </xf>
    <xf numFmtId="0" fontId="2" fillId="2" borderId="11" xfId="0" applyFont="1" applyFill="1" applyBorder="1" applyAlignment="1">
      <alignment vertical="top" wrapText="1"/>
    </xf>
    <xf numFmtId="0" fontId="7" fillId="2" borderId="3" xfId="0" applyFont="1" applyFill="1" applyBorder="1" applyAlignment="1">
      <alignment horizontal="center" vertical="top" wrapText="1"/>
    </xf>
    <xf numFmtId="0" fontId="5" fillId="2" borderId="3" xfId="0" applyFont="1" applyFill="1" applyBorder="1" applyAlignment="1">
      <alignment vertical="top" wrapText="1"/>
    </xf>
    <xf numFmtId="0" fontId="6" fillId="2" borderId="10" xfId="0" applyFont="1" applyFill="1" applyBorder="1" applyAlignment="1">
      <alignment horizontal="center" vertical="center" wrapText="1"/>
    </xf>
    <xf numFmtId="0" fontId="16" fillId="9" borderId="0" xfId="3" applyFill="1"/>
    <xf numFmtId="0" fontId="0" fillId="8" borderId="0" xfId="0" applyFill="1" applyAlignment="1">
      <alignment horizontal="center" vertical="center" wrapText="1"/>
    </xf>
    <xf numFmtId="0" fontId="6" fillId="3" borderId="0" xfId="0" applyFont="1" applyFill="1" applyBorder="1" applyAlignment="1">
      <alignment horizontal="center" vertical="center" wrapText="1"/>
    </xf>
    <xf numFmtId="0" fontId="22" fillId="2" borderId="0" xfId="0" applyFont="1" applyFill="1" applyBorder="1" applyAlignment="1">
      <alignment vertical="center" wrapText="1"/>
    </xf>
    <xf numFmtId="0" fontId="22" fillId="2" borderId="12" xfId="0" applyFont="1" applyFill="1" applyBorder="1" applyAlignment="1">
      <alignment vertical="center" wrapText="1"/>
    </xf>
    <xf numFmtId="0" fontId="22" fillId="2" borderId="4" xfId="0" applyFont="1" applyFill="1" applyBorder="1" applyAlignment="1">
      <alignment horizontal="center" vertical="center" wrapText="1"/>
    </xf>
    <xf numFmtId="0" fontId="22" fillId="2" borderId="13" xfId="0" applyFont="1" applyFill="1" applyBorder="1" applyAlignment="1">
      <alignment vertical="center" wrapText="1"/>
    </xf>
    <xf numFmtId="0" fontId="22" fillId="2" borderId="14" xfId="0" applyFont="1" applyFill="1" applyBorder="1" applyAlignment="1">
      <alignment vertical="center" wrapText="1"/>
    </xf>
    <xf numFmtId="0" fontId="22" fillId="2" borderId="1" xfId="0" applyFont="1" applyFill="1" applyBorder="1" applyAlignment="1">
      <alignment horizontal="center" vertical="center" wrapText="1"/>
    </xf>
    <xf numFmtId="0" fontId="22" fillId="2" borderId="15" xfId="0" applyFont="1" applyFill="1" applyBorder="1" applyAlignment="1">
      <alignment vertical="center" wrapText="1"/>
    </xf>
    <xf numFmtId="0" fontId="12" fillId="2"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7" xfId="0" applyFont="1" applyFill="1" applyBorder="1" applyAlignment="1">
      <alignment vertical="center" wrapText="1"/>
    </xf>
    <xf numFmtId="0" fontId="22" fillId="2" borderId="16" xfId="0" applyFont="1" applyFill="1" applyBorder="1" applyAlignment="1">
      <alignment vertical="center" wrapText="1"/>
    </xf>
    <xf numFmtId="0" fontId="3" fillId="2" borderId="4" xfId="0" applyFont="1" applyFill="1" applyBorder="1" applyAlignment="1">
      <alignment horizontal="left" vertical="center" wrapText="1"/>
    </xf>
    <xf numFmtId="0" fontId="0" fillId="9" borderId="0" xfId="0" applyFill="1" applyAlignment="1">
      <alignment horizontal="center" vertical="center" wrapText="1"/>
    </xf>
    <xf numFmtId="0" fontId="12"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20" fillId="7" borderId="0" xfId="1" applyFont="1" applyFill="1" applyBorder="1" applyAlignment="1">
      <alignment horizontal="center" vertical="center" wrapText="1"/>
    </xf>
    <xf numFmtId="0" fontId="20" fillId="7" borderId="7" xfId="1" applyFont="1" applyFill="1" applyBorder="1" applyAlignment="1">
      <alignment horizontal="center" vertical="center" wrapText="1"/>
    </xf>
    <xf numFmtId="0" fontId="20" fillId="7" borderId="10" xfId="1" applyFont="1" applyFill="1" applyBorder="1" applyAlignment="1">
      <alignment horizontal="center" vertical="center" wrapText="1"/>
    </xf>
    <xf numFmtId="0" fontId="20" fillId="7" borderId="6" xfId="1" applyFont="1" applyFill="1" applyBorder="1" applyAlignment="1">
      <alignment horizontal="center" vertical="center" wrapText="1"/>
    </xf>
    <xf numFmtId="0" fontId="0" fillId="6" borderId="0" xfId="0" applyFill="1" applyBorder="1" applyAlignment="1">
      <alignment horizontal="center" vertical="center"/>
    </xf>
    <xf numFmtId="0" fontId="0" fillId="11" borderId="0" xfId="0" applyFill="1" applyBorder="1" applyAlignment="1">
      <alignment horizontal="center" vertical="center"/>
    </xf>
    <xf numFmtId="2" fontId="2" fillId="12" borderId="9" xfId="0" applyNumberFormat="1" applyFont="1" applyFill="1" applyBorder="1" applyAlignment="1">
      <alignment horizontal="center" vertical="center" wrapText="1"/>
    </xf>
    <xf numFmtId="2" fontId="2" fillId="13" borderId="9" xfId="0" applyNumberFormat="1" applyFont="1" applyFill="1" applyBorder="1" applyAlignment="1">
      <alignment horizontal="center" vertical="center" wrapText="1"/>
    </xf>
    <xf numFmtId="2" fontId="2" fillId="6" borderId="9"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0" fillId="9" borderId="0" xfId="0" applyFill="1" applyAlignment="1">
      <alignment horizontal="center"/>
    </xf>
    <xf numFmtId="2" fontId="25" fillId="11" borderId="4" xfId="0" applyNumberFormat="1" applyFont="1" applyFill="1" applyBorder="1" applyAlignment="1">
      <alignment horizontal="center" vertical="center" wrapText="1"/>
    </xf>
    <xf numFmtId="0" fontId="26" fillId="7" borderId="0" xfId="0" applyFont="1" applyFill="1" applyAlignment="1">
      <alignment horizontal="center" vertical="center"/>
    </xf>
    <xf numFmtId="0" fontId="0" fillId="7" borderId="0" xfId="0" applyFill="1" applyAlignment="1"/>
    <xf numFmtId="0" fontId="28" fillId="9" borderId="0" xfId="0" applyFont="1" applyFill="1" applyAlignment="1">
      <alignment horizontal="center"/>
    </xf>
    <xf numFmtId="0" fontId="0" fillId="10" borderId="0" xfId="0" applyFill="1" applyBorder="1" applyAlignment="1">
      <alignment horizontal="center" vertical="center" wrapText="1"/>
    </xf>
    <xf numFmtId="0" fontId="0" fillId="6" borderId="0" xfId="0" applyFill="1" applyBorder="1" applyAlignment="1">
      <alignment horizontal="center" vertical="center" wrapText="1"/>
    </xf>
    <xf numFmtId="0" fontId="28" fillId="9" borderId="0" xfId="0" applyFont="1" applyFill="1" applyAlignment="1">
      <alignment horizontal="left" vertical="center" wrapText="1"/>
    </xf>
    <xf numFmtId="0" fontId="29" fillId="9" borderId="0" xfId="0" applyFont="1" applyFill="1" applyAlignment="1">
      <alignment horizontal="left" vertical="center"/>
    </xf>
    <xf numFmtId="0" fontId="28" fillId="9" borderId="0" xfId="0" applyFont="1" applyFill="1" applyAlignment="1">
      <alignment horizontal="left" vertical="center"/>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0" fillId="13" borderId="0" xfId="0" applyFill="1" applyBorder="1" applyAlignment="1">
      <alignment horizontal="center" vertical="center" wrapText="1"/>
    </xf>
    <xf numFmtId="0" fontId="0" fillId="13" borderId="0" xfId="0" applyFill="1" applyBorder="1" applyAlignment="1">
      <alignment horizontal="center" vertical="center"/>
    </xf>
    <xf numFmtId="0" fontId="0" fillId="10" borderId="0" xfId="0" applyFill="1" applyBorder="1" applyAlignment="1">
      <alignment horizontal="center" vertical="center"/>
    </xf>
    <xf numFmtId="0" fontId="30" fillId="7" borderId="0" xfId="0" applyFont="1" applyFill="1"/>
    <xf numFmtId="0" fontId="31" fillId="7" borderId="0" xfId="0" applyFont="1" applyFill="1" applyAlignment="1">
      <alignment horizontal="left" vertical="center"/>
    </xf>
    <xf numFmtId="0" fontId="30" fillId="7" borderId="0" xfId="0" applyFont="1" applyFill="1" applyAlignment="1">
      <alignment horizontal="left" vertical="center"/>
    </xf>
    <xf numFmtId="0" fontId="30" fillId="7" borderId="0" xfId="0" applyFont="1" applyFill="1" applyAlignment="1">
      <alignment horizontal="left" vertical="center" wrapText="1"/>
    </xf>
    <xf numFmtId="0" fontId="30" fillId="7" borderId="0" xfId="0" applyFont="1" applyFill="1" applyAlignment="1">
      <alignment horizontal="center"/>
    </xf>
    <xf numFmtId="0" fontId="4" fillId="2" borderId="0" xfId="0" applyFont="1" applyFill="1" applyBorder="1" applyAlignment="1">
      <alignment vertical="top" wrapText="1"/>
    </xf>
    <xf numFmtId="0" fontId="5" fillId="2" borderId="0" xfId="0" applyFont="1" applyFill="1" applyBorder="1" applyAlignment="1">
      <alignment vertical="top" wrapText="1"/>
    </xf>
    <xf numFmtId="0" fontId="1" fillId="2" borderId="0" xfId="0" applyFont="1" applyFill="1" applyBorder="1" applyAlignment="1">
      <alignment vertical="center" wrapText="1"/>
    </xf>
    <xf numFmtId="0" fontId="2" fillId="2" borderId="1" xfId="0" applyFont="1" applyFill="1" applyBorder="1" applyAlignment="1">
      <alignment vertical="top" wrapText="1"/>
    </xf>
    <xf numFmtId="0" fontId="0" fillId="8" borderId="0" xfId="0" applyFill="1" applyAlignment="1" applyProtection="1">
      <alignment horizontal="left" vertical="center" wrapText="1"/>
      <protection locked="0"/>
    </xf>
    <xf numFmtId="0" fontId="2" fillId="2" borderId="1"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2" borderId="1" xfId="0" applyFill="1" applyBorder="1" applyAlignment="1">
      <alignment wrapText="1"/>
    </xf>
    <xf numFmtId="0" fontId="1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12" fillId="2" borderId="1" xfId="0" applyFont="1" applyFill="1" applyBorder="1" applyAlignment="1">
      <alignment vertical="top" wrapText="1"/>
    </xf>
    <xf numFmtId="0" fontId="32" fillId="2" borderId="1" xfId="0" applyFont="1" applyFill="1" applyBorder="1" applyAlignment="1">
      <alignment wrapText="1"/>
    </xf>
    <xf numFmtId="0" fontId="0" fillId="2" borderId="0" xfId="0" applyFill="1"/>
    <xf numFmtId="0" fontId="32" fillId="14" borderId="18" xfId="0" applyFont="1" applyFill="1" applyBorder="1" applyAlignment="1">
      <alignment horizontal="center"/>
    </xf>
    <xf numFmtId="0" fontId="0" fillId="11" borderId="18" xfId="0" applyFill="1" applyBorder="1" applyAlignment="1">
      <alignment horizontal="center" vertical="center"/>
    </xf>
    <xf numFmtId="0" fontId="0" fillId="11" borderId="18" xfId="0" applyFill="1" applyBorder="1" applyAlignment="1">
      <alignment horizontal="left" vertical="center"/>
    </xf>
    <xf numFmtId="0" fontId="0" fillId="6" borderId="18" xfId="0" applyFill="1" applyBorder="1" applyAlignment="1">
      <alignment horizontal="center" vertical="center"/>
    </xf>
    <xf numFmtId="0" fontId="0" fillId="6" borderId="18" xfId="0" applyFill="1" applyBorder="1" applyAlignment="1">
      <alignment horizontal="left" vertical="center"/>
    </xf>
    <xf numFmtId="0" fontId="0" fillId="15" borderId="18" xfId="0" applyFill="1" applyBorder="1" applyAlignment="1">
      <alignment horizontal="center" vertical="center"/>
    </xf>
    <xf numFmtId="0" fontId="0" fillId="15" borderId="18" xfId="0" applyFill="1" applyBorder="1" applyAlignment="1">
      <alignment horizontal="left" vertical="center"/>
    </xf>
    <xf numFmtId="0" fontId="0" fillId="16" borderId="18" xfId="0" applyFill="1" applyBorder="1" applyAlignment="1">
      <alignment horizontal="center" vertical="center"/>
    </xf>
    <xf numFmtId="0" fontId="0" fillId="16" borderId="18" xfId="0" applyFill="1" applyBorder="1" applyAlignment="1">
      <alignment horizontal="left" vertical="center"/>
    </xf>
    <xf numFmtId="0" fontId="14" fillId="12" borderId="18" xfId="0" applyFont="1" applyFill="1" applyBorder="1" applyAlignment="1">
      <alignment horizontal="center" vertical="center"/>
    </xf>
    <xf numFmtId="0" fontId="14" fillId="12" borderId="18" xfId="0" applyFont="1" applyFill="1" applyBorder="1" applyAlignment="1">
      <alignment horizontal="left" vertical="center"/>
    </xf>
    <xf numFmtId="0" fontId="0" fillId="11" borderId="18" xfId="0" applyFill="1" applyBorder="1" applyAlignment="1">
      <alignment horizontal="left" vertical="center" wrapText="1"/>
    </xf>
    <xf numFmtId="0" fontId="0" fillId="15" borderId="18" xfId="0" applyFill="1" applyBorder="1" applyAlignment="1">
      <alignment horizontal="left" vertical="center" wrapText="1"/>
    </xf>
    <xf numFmtId="0" fontId="0" fillId="6" borderId="18" xfId="0" applyFill="1" applyBorder="1" applyAlignment="1">
      <alignment horizontal="left" vertical="center" wrapText="1"/>
    </xf>
    <xf numFmtId="0" fontId="0" fillId="16" borderId="18" xfId="0" applyFill="1" applyBorder="1" applyAlignment="1">
      <alignment horizontal="left" vertical="center" wrapText="1"/>
    </xf>
    <xf numFmtId="0" fontId="14" fillId="12" borderId="18" xfId="0" applyFont="1" applyFill="1" applyBorder="1" applyAlignment="1">
      <alignment horizontal="left" vertical="center" wrapText="1"/>
    </xf>
    <xf numFmtId="0" fontId="0" fillId="16" borderId="0" xfId="0" applyFill="1" applyBorder="1" applyAlignment="1">
      <alignment horizontal="center" vertical="center"/>
    </xf>
    <xf numFmtId="0" fontId="0" fillId="16" borderId="0" xfId="0" applyFill="1" applyBorder="1" applyAlignment="1">
      <alignment horizontal="center" vertical="center" wrapText="1"/>
    </xf>
    <xf numFmtId="0" fontId="0" fillId="12" borderId="0" xfId="0" applyFill="1" applyBorder="1" applyAlignment="1">
      <alignment horizontal="center" vertical="center" wrapText="1"/>
    </xf>
    <xf numFmtId="0" fontId="0" fillId="12" borderId="0" xfId="0" applyFill="1" applyBorder="1" applyAlignment="1">
      <alignment horizontal="center" vertical="center"/>
    </xf>
    <xf numFmtId="0" fontId="27" fillId="7" borderId="0" xfId="2" applyFont="1" applyFill="1" applyAlignment="1">
      <alignment vertical="center"/>
    </xf>
    <xf numFmtId="0" fontId="0" fillId="8" borderId="0" xfId="0" applyFont="1" applyFill="1" applyAlignment="1">
      <alignment horizontal="center" vertical="center" wrapText="1"/>
    </xf>
    <xf numFmtId="0" fontId="0" fillId="8" borderId="0" xfId="0" applyFill="1" applyAlignment="1" applyProtection="1">
      <alignment horizontal="center" vertical="center" wrapText="1"/>
      <protection locked="0"/>
    </xf>
    <xf numFmtId="0" fontId="0" fillId="8" borderId="0" xfId="0" applyFill="1" applyAlignment="1" applyProtection="1">
      <alignment vertical="center" wrapText="1"/>
      <protection locked="0"/>
    </xf>
    <xf numFmtId="0" fontId="28" fillId="9" borderId="0" xfId="0" applyFont="1" applyFill="1" applyAlignment="1">
      <alignment horizontal="center" vertical="center"/>
    </xf>
    <xf numFmtId="0" fontId="28" fillId="9" borderId="0" xfId="0" applyFont="1" applyFill="1" applyAlignment="1">
      <alignment horizontal="center" vertical="center" wrapText="1"/>
    </xf>
    <xf numFmtId="0" fontId="29" fillId="9" borderId="0" xfId="0" applyFont="1" applyFill="1" applyAlignment="1">
      <alignment horizontal="center" vertical="center"/>
    </xf>
    <xf numFmtId="0" fontId="50" fillId="8" borderId="0" xfId="0" applyFont="1" applyFill="1" applyAlignment="1">
      <alignment vertical="center"/>
    </xf>
    <xf numFmtId="0" fontId="29" fillId="8" borderId="0" xfId="0" applyFont="1" applyFill="1" applyAlignment="1">
      <alignment vertical="center"/>
    </xf>
    <xf numFmtId="0" fontId="3" fillId="2" borderId="1" xfId="0" applyFont="1" applyFill="1" applyBorder="1" applyAlignment="1">
      <alignment horizontal="center" vertical="center" wrapText="1"/>
    </xf>
    <xf numFmtId="0" fontId="51" fillId="0" borderId="19" xfId="0" applyFont="1" applyBorder="1" applyAlignment="1">
      <alignment horizontal="center" vertical="center" wrapText="1"/>
    </xf>
    <xf numFmtId="0" fontId="51" fillId="0" borderId="20" xfId="0" applyFont="1" applyBorder="1" applyAlignment="1">
      <alignment horizontal="center" vertical="center" wrapText="1"/>
    </xf>
    <xf numFmtId="0" fontId="56" fillId="0" borderId="0" xfId="0" applyFont="1"/>
    <xf numFmtId="0" fontId="0" fillId="8" borderId="0" xfId="0" applyFill="1" applyAlignment="1">
      <alignment horizontal="center" vertical="center" wrapText="1"/>
    </xf>
    <xf numFmtId="0" fontId="0" fillId="2" borderId="0" xfId="0" applyFill="1" applyAlignment="1"/>
    <xf numFmtId="0" fontId="60" fillId="2" borderId="1" xfId="0" applyFont="1" applyFill="1" applyBorder="1" applyAlignment="1">
      <alignment horizontal="center" vertical="center" wrapText="1"/>
    </xf>
    <xf numFmtId="0" fontId="0" fillId="2" borderId="1" xfId="0" applyFill="1" applyBorder="1" applyAlignment="1">
      <alignment horizontal="left" vertical="center"/>
    </xf>
    <xf numFmtId="0" fontId="0" fillId="2" borderId="1" xfId="0" applyFill="1" applyBorder="1" applyAlignment="1">
      <alignment vertical="center"/>
    </xf>
    <xf numFmtId="49" fontId="0" fillId="8" borderId="0" xfId="0" applyNumberFormat="1" applyFill="1" applyAlignment="1">
      <alignment vertical="center" wrapText="1"/>
    </xf>
    <xf numFmtId="0" fontId="14" fillId="2" borderId="0" xfId="0" applyFont="1" applyFill="1"/>
    <xf numFmtId="0" fontId="17" fillId="2" borderId="0" xfId="0"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vertical="center" wrapText="1"/>
    </xf>
    <xf numFmtId="0" fontId="17" fillId="2" borderId="23" xfId="0" applyFont="1" applyFill="1" applyBorder="1" applyAlignment="1">
      <alignment horizontal="center" vertical="center"/>
    </xf>
    <xf numFmtId="49" fontId="0" fillId="2" borderId="23" xfId="0" applyNumberFormat="1" applyFill="1" applyBorder="1" applyAlignment="1">
      <alignment vertical="center" wrapText="1"/>
    </xf>
    <xf numFmtId="0" fontId="0" fillId="2" borderId="23" xfId="0" applyFill="1" applyBorder="1" applyAlignment="1" applyProtection="1">
      <alignment horizontal="center" vertical="center" wrapText="1"/>
      <protection locked="0"/>
    </xf>
    <xf numFmtId="0" fontId="32" fillId="2" borderId="26" xfId="0" applyFont="1" applyFill="1" applyBorder="1" applyAlignment="1" applyProtection="1">
      <alignment horizontal="center" vertical="center" wrapText="1"/>
      <protection locked="0"/>
    </xf>
    <xf numFmtId="0" fontId="0" fillId="2" borderId="0" xfId="0" applyFill="1" applyAlignment="1">
      <alignment horizontal="center" vertical="center"/>
    </xf>
    <xf numFmtId="0" fontId="32" fillId="2" borderId="0" xfId="0" applyFont="1" applyFill="1"/>
    <xf numFmtId="0" fontId="20" fillId="17" borderId="34" xfId="1" applyFont="1" applyFill="1" applyBorder="1" applyAlignment="1">
      <alignment horizontal="center" vertical="center" wrapText="1"/>
    </xf>
    <xf numFmtId="0" fontId="32" fillId="2" borderId="26" xfId="0" applyFont="1" applyFill="1" applyBorder="1"/>
    <xf numFmtId="0" fontId="20" fillId="17" borderId="35" xfId="1" applyFont="1" applyFill="1" applyBorder="1" applyAlignment="1">
      <alignment horizontal="center" vertical="center" wrapText="1"/>
    </xf>
    <xf numFmtId="0" fontId="20" fillId="17" borderId="36" xfId="1" applyFont="1" applyFill="1" applyBorder="1" applyAlignment="1">
      <alignment horizontal="center" vertical="center" wrapText="1"/>
    </xf>
    <xf numFmtId="0" fontId="0" fillId="17" borderId="26" xfId="0" applyFill="1" applyBorder="1"/>
    <xf numFmtId="0" fontId="21" fillId="17" borderId="33" xfId="0" applyFont="1" applyFill="1" applyBorder="1" applyAlignment="1">
      <alignment horizontal="center" vertical="center"/>
    </xf>
    <xf numFmtId="0" fontId="0" fillId="2" borderId="23" xfId="0" applyFill="1" applyBorder="1" applyAlignment="1">
      <alignment horizontal="center" vertical="center"/>
    </xf>
    <xf numFmtId="0" fontId="20" fillId="17" borderId="37" xfId="1" applyFont="1" applyFill="1" applyBorder="1" applyAlignment="1">
      <alignment horizontal="center" vertical="center" wrapText="1"/>
    </xf>
    <xf numFmtId="0" fontId="20" fillId="17" borderId="38" xfId="1" applyFont="1" applyFill="1" applyBorder="1" applyAlignment="1">
      <alignment horizontal="center" vertical="center" wrapText="1"/>
    </xf>
    <xf numFmtId="0" fontId="32" fillId="2" borderId="30" xfId="0" applyFont="1" applyFill="1" applyBorder="1" applyAlignment="1" applyProtection="1">
      <alignment horizontal="center" vertical="center" wrapText="1"/>
      <protection locked="0"/>
    </xf>
    <xf numFmtId="0" fontId="62" fillId="17" borderId="40" xfId="1" applyFont="1" applyFill="1" applyBorder="1" applyAlignment="1">
      <alignment horizontal="center" vertical="center" wrapText="1"/>
    </xf>
    <xf numFmtId="0" fontId="30" fillId="2" borderId="0" xfId="0" applyFont="1" applyFill="1"/>
    <xf numFmtId="0" fontId="31" fillId="2" borderId="0" xfId="0" applyFont="1" applyFill="1" applyAlignment="1">
      <alignment horizontal="left" vertical="center"/>
    </xf>
    <xf numFmtId="0" fontId="30" fillId="2" borderId="0" xfId="0" applyFont="1" applyFill="1" applyAlignment="1">
      <alignment horizontal="left" vertical="center"/>
    </xf>
    <xf numFmtId="0" fontId="30" fillId="2" borderId="0" xfId="0" applyFont="1" applyFill="1" applyAlignment="1">
      <alignment horizontal="left" vertical="center" wrapText="1"/>
    </xf>
    <xf numFmtId="0" fontId="30" fillId="2" borderId="0" xfId="0" applyFont="1" applyFill="1" applyAlignment="1">
      <alignment horizontal="center"/>
    </xf>
    <xf numFmtId="0" fontId="2" fillId="2" borderId="1" xfId="0" applyFont="1" applyFill="1" applyBorder="1" applyAlignment="1">
      <alignment vertical="center" wrapText="1"/>
    </xf>
    <xf numFmtId="0" fontId="3" fillId="2" borderId="1" xfId="0" applyFont="1" applyFill="1" applyBorder="1" applyAlignment="1">
      <alignment horizontal="justify" vertical="center" wrapText="1"/>
    </xf>
    <xf numFmtId="0" fontId="33" fillId="2" borderId="1" xfId="0" applyFont="1" applyFill="1" applyBorder="1" applyAlignment="1">
      <alignment horizontal="center" vertical="top" wrapText="1"/>
    </xf>
    <xf numFmtId="0" fontId="65" fillId="2" borderId="1"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0" fontId="66" fillId="2" borderId="1" xfId="0" applyFont="1" applyFill="1" applyBorder="1" applyAlignment="1">
      <alignment vertical="center" wrapText="1"/>
    </xf>
    <xf numFmtId="0" fontId="52" fillId="2" borderId="1" xfId="0" applyFont="1" applyFill="1" applyBorder="1" applyAlignment="1">
      <alignment vertical="center" wrapText="1"/>
    </xf>
    <xf numFmtId="0" fontId="65" fillId="0" borderId="1" xfId="0" applyFont="1" applyBorder="1" applyAlignment="1">
      <alignment vertical="center" wrapText="1"/>
    </xf>
    <xf numFmtId="0" fontId="11" fillId="2" borderId="2" xfId="0" applyFont="1" applyFill="1" applyBorder="1" applyAlignment="1">
      <alignment horizontal="center" vertical="top" wrapText="1"/>
    </xf>
    <xf numFmtId="0" fontId="10" fillId="2" borderId="2" xfId="0" applyFont="1" applyFill="1" applyBorder="1" applyAlignment="1">
      <alignment horizontal="center" vertical="top" wrapText="1"/>
    </xf>
    <xf numFmtId="0" fontId="67" fillId="2" borderId="1" xfId="0" applyFont="1" applyFill="1" applyBorder="1" applyAlignment="1">
      <alignment vertical="center" wrapText="1"/>
    </xf>
    <xf numFmtId="0" fontId="65" fillId="2" borderId="0" xfId="0" applyFont="1" applyFill="1" applyAlignment="1">
      <alignment wrapText="1"/>
    </xf>
    <xf numFmtId="0" fontId="65" fillId="2" borderId="1" xfId="0" applyFont="1" applyFill="1" applyBorder="1" applyAlignment="1">
      <alignment wrapText="1"/>
    </xf>
    <xf numFmtId="0" fontId="52" fillId="2" borderId="14" xfId="0" applyFont="1" applyFill="1" applyBorder="1" applyAlignment="1">
      <alignment vertical="center" wrapText="1"/>
    </xf>
    <xf numFmtId="0" fontId="62" fillId="17" borderId="40" xfId="1" applyFont="1" applyFill="1" applyBorder="1" applyAlignment="1">
      <alignment horizontal="center" vertical="center" wrapText="1"/>
    </xf>
    <xf numFmtId="0" fontId="0" fillId="6" borderId="0" xfId="0" applyFill="1" applyBorder="1" applyAlignment="1">
      <alignment wrapText="1"/>
    </xf>
    <xf numFmtId="0" fontId="68" fillId="0" borderId="0" xfId="0" applyFont="1"/>
    <xf numFmtId="0" fontId="68" fillId="0" borderId="0" xfId="0" applyFont="1" applyAlignment="1">
      <alignment wrapText="1"/>
    </xf>
    <xf numFmtId="0" fontId="68" fillId="0" borderId="1" xfId="0" applyFont="1" applyBorder="1"/>
    <xf numFmtId="0" fontId="52" fillId="0" borderId="22" xfId="0" applyFont="1" applyBorder="1" applyAlignment="1">
      <alignment horizontal="left" vertical="center" wrapText="1"/>
    </xf>
    <xf numFmtId="0" fontId="6" fillId="17" borderId="39" xfId="1" applyFont="1" applyFill="1" applyBorder="1" applyAlignment="1">
      <alignment horizontal="center" vertical="center" wrapText="1"/>
    </xf>
    <xf numFmtId="0" fontId="70" fillId="17" borderId="39" xfId="1" applyFont="1" applyFill="1" applyBorder="1" applyAlignment="1">
      <alignment horizontal="center" vertical="center" wrapText="1"/>
    </xf>
    <xf numFmtId="0" fontId="62" fillId="17" borderId="46" xfId="1" applyFont="1" applyFill="1" applyBorder="1" applyAlignment="1">
      <alignment horizontal="center" vertical="center" wrapText="1"/>
    </xf>
    <xf numFmtId="0" fontId="62" fillId="17" borderId="47" xfId="1" applyFont="1" applyFill="1" applyBorder="1" applyAlignment="1">
      <alignment horizontal="center" vertical="center" wrapText="1"/>
    </xf>
    <xf numFmtId="0" fontId="65" fillId="2" borderId="31" xfId="0" applyFont="1" applyFill="1" applyBorder="1" applyAlignment="1" applyProtection="1">
      <alignment horizontal="left" vertical="center" wrapText="1"/>
      <protection locked="0"/>
    </xf>
    <xf numFmtId="0" fontId="65" fillId="2" borderId="27" xfId="0" applyFont="1" applyFill="1" applyBorder="1" applyAlignment="1" applyProtection="1">
      <alignment horizontal="left" vertical="center" wrapText="1"/>
      <protection locked="0"/>
    </xf>
    <xf numFmtId="0" fontId="65" fillId="2" borderId="0" xfId="0" applyFont="1" applyFill="1" applyAlignment="1">
      <alignment horizontal="left" vertical="center" wrapText="1"/>
    </xf>
    <xf numFmtId="0" fontId="65" fillId="2" borderId="0" xfId="0" applyFont="1" applyFill="1" applyAlignment="1">
      <alignment horizontal="left" wrapText="1"/>
    </xf>
    <xf numFmtId="0" fontId="0" fillId="2" borderId="0" xfId="0" applyFill="1" applyAlignment="1" applyProtection="1">
      <alignment vertical="center" wrapText="1"/>
      <protection locked="0"/>
    </xf>
    <xf numFmtId="0" fontId="0" fillId="2" borderId="0" xfId="0" applyFill="1" applyProtection="1"/>
    <xf numFmtId="0" fontId="20" fillId="2" borderId="0" xfId="1" applyFont="1" applyFill="1" applyBorder="1" applyAlignment="1">
      <alignment horizontal="center" vertical="center" wrapText="1"/>
    </xf>
    <xf numFmtId="0" fontId="71" fillId="17" borderId="40" xfId="1" applyFont="1" applyFill="1" applyBorder="1" applyAlignment="1">
      <alignment horizontal="center" vertical="center" wrapText="1"/>
    </xf>
    <xf numFmtId="0" fontId="0" fillId="2" borderId="27" xfId="0"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17" fontId="0" fillId="2" borderId="23" xfId="0" applyNumberFormat="1" applyFill="1" applyBorder="1" applyProtection="1">
      <protection locked="0"/>
    </xf>
    <xf numFmtId="17" fontId="0" fillId="2" borderId="0" xfId="0" applyNumberFormat="1" applyFill="1" applyProtection="1">
      <protection locked="0"/>
    </xf>
    <xf numFmtId="49" fontId="32" fillId="2" borderId="0" xfId="0" applyNumberFormat="1" applyFont="1" applyFill="1" applyAlignment="1">
      <alignment horizontal="center" vertical="center" wrapText="1"/>
    </xf>
    <xf numFmtId="0" fontId="74" fillId="2" borderId="0" xfId="0" applyFont="1" applyFill="1" applyAlignment="1">
      <alignment horizontal="center"/>
    </xf>
    <xf numFmtId="0" fontId="22" fillId="2" borderId="57" xfId="0" applyFont="1" applyFill="1" applyBorder="1" applyAlignment="1">
      <alignment vertical="center" wrapText="1"/>
    </xf>
    <xf numFmtId="17" fontId="0" fillId="2" borderId="23" xfId="0" applyNumberFormat="1" applyFill="1" applyBorder="1" applyAlignment="1" applyProtection="1">
      <alignment horizontal="center" vertical="center"/>
      <protection locked="0"/>
    </xf>
    <xf numFmtId="1" fontId="0" fillId="2" borderId="0" xfId="0" applyNumberFormat="1" applyFill="1"/>
    <xf numFmtId="0" fontId="0" fillId="18" borderId="0" xfId="0" applyFill="1"/>
    <xf numFmtId="0" fontId="63" fillId="18" borderId="0" xfId="0" applyFont="1" applyFill="1" applyAlignment="1">
      <alignment horizontal="center" vertical="center"/>
    </xf>
    <xf numFmtId="0" fontId="63" fillId="18" borderId="0" xfId="0" applyFont="1" applyFill="1" applyAlignment="1">
      <alignment horizontal="center" vertical="center" wrapText="1"/>
    </xf>
    <xf numFmtId="0" fontId="21" fillId="18" borderId="0" xfId="0" applyFont="1" applyFill="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49" fontId="34" fillId="2" borderId="0" xfId="0" applyNumberFormat="1" applyFont="1" applyFill="1" applyAlignment="1">
      <alignment horizontal="center" vertical="center" wrapText="1"/>
    </xf>
    <xf numFmtId="0" fontId="2" fillId="2" borderId="1" xfId="0" applyFont="1" applyFill="1" applyBorder="1" applyAlignment="1">
      <alignment vertical="center" wrapText="1"/>
    </xf>
    <xf numFmtId="17" fontId="0" fillId="2" borderId="23" xfId="0" applyNumberFormat="1" applyFill="1" applyBorder="1" applyAlignment="1" applyProtection="1">
      <alignment horizontal="center" vertical="center" wrapText="1"/>
      <protection locked="0"/>
    </xf>
    <xf numFmtId="0" fontId="75" fillId="2" borderId="0" xfId="0" applyFont="1" applyFill="1" applyAlignment="1">
      <alignment horizontal="center"/>
    </xf>
    <xf numFmtId="0" fontId="75" fillId="2" borderId="0" xfId="0" applyFont="1" applyFill="1"/>
    <xf numFmtId="0" fontId="76" fillId="2" borderId="24" xfId="0" applyFont="1" applyFill="1" applyBorder="1" applyAlignment="1">
      <alignment vertical="center"/>
    </xf>
    <xf numFmtId="49" fontId="77" fillId="2" borderId="24" xfId="0" applyNumberFormat="1" applyFont="1" applyFill="1" applyBorder="1" applyAlignment="1">
      <alignment horizontal="center" vertical="center" wrapText="1"/>
    </xf>
    <xf numFmtId="49" fontId="80" fillId="2" borderId="23" xfId="0" applyNumberFormat="1" applyFont="1" applyFill="1" applyBorder="1" applyAlignment="1" applyProtection="1">
      <alignment vertical="center" wrapText="1"/>
      <protection locked="0"/>
    </xf>
    <xf numFmtId="49" fontId="81" fillId="2" borderId="0" xfId="0" applyNumberFormat="1" applyFont="1" applyFill="1" applyBorder="1" applyAlignment="1">
      <alignment horizontal="left" vertical="center" wrapText="1" indent="3"/>
    </xf>
    <xf numFmtId="49" fontId="80" fillId="2" borderId="0" xfId="0" applyNumberFormat="1" applyFont="1" applyFill="1" applyBorder="1" applyAlignment="1" applyProtection="1">
      <alignment horizontal="left" wrapText="1" indent="3"/>
      <protection locked="0"/>
    </xf>
    <xf numFmtId="49" fontId="81" fillId="2" borderId="0" xfId="0" applyNumberFormat="1" applyFont="1" applyFill="1" applyBorder="1" applyAlignment="1">
      <alignment horizontal="left" wrapText="1" indent="3"/>
    </xf>
    <xf numFmtId="0" fontId="75" fillId="2" borderId="0" xfId="0" applyFont="1" applyFill="1" applyProtection="1">
      <protection locked="0"/>
    </xf>
    <xf numFmtId="49" fontId="81" fillId="2" borderId="0" xfId="0" applyNumberFormat="1" applyFont="1" applyFill="1" applyBorder="1" applyAlignment="1">
      <alignment wrapText="1"/>
    </xf>
    <xf numFmtId="49" fontId="80" fillId="2" borderId="0" xfId="0" applyNumberFormat="1" applyFont="1" applyFill="1" applyBorder="1" applyAlignment="1" applyProtection="1">
      <alignment wrapText="1"/>
      <protection locked="0"/>
    </xf>
    <xf numFmtId="49" fontId="80" fillId="2" borderId="0" xfId="0" applyNumberFormat="1" applyFont="1" applyFill="1" applyBorder="1" applyAlignment="1">
      <alignment wrapText="1"/>
    </xf>
    <xf numFmtId="49" fontId="75" fillId="2" borderId="0" xfId="0" applyNumberFormat="1" applyFont="1" applyFill="1" applyBorder="1" applyAlignment="1">
      <alignment wrapText="1"/>
    </xf>
    <xf numFmtId="49" fontId="83" fillId="2" borderId="0" xfId="0" applyNumberFormat="1" applyFont="1" applyFill="1" applyBorder="1" applyAlignment="1">
      <alignment wrapText="1"/>
    </xf>
    <xf numFmtId="0" fontId="83" fillId="2" borderId="0" xfId="0" applyNumberFormat="1" applyFont="1" applyFill="1" applyBorder="1" applyAlignment="1">
      <alignment horizontal="center" wrapText="1"/>
    </xf>
    <xf numFmtId="0" fontId="84" fillId="2" borderId="0" xfId="0" applyFont="1" applyFill="1"/>
    <xf numFmtId="0" fontId="83" fillId="2" borderId="0" xfId="0" applyNumberFormat="1" applyFont="1" applyFill="1" applyBorder="1" applyAlignment="1">
      <alignment wrapText="1"/>
    </xf>
    <xf numFmtId="49" fontId="84" fillId="2" borderId="0" xfId="0" applyNumberFormat="1" applyFont="1" applyFill="1" applyBorder="1" applyAlignment="1">
      <alignment wrapText="1"/>
    </xf>
    <xf numFmtId="0" fontId="84" fillId="2" borderId="0" xfId="0" applyNumberFormat="1" applyFont="1" applyFill="1" applyBorder="1" applyAlignment="1">
      <alignment wrapText="1"/>
    </xf>
    <xf numFmtId="0" fontId="80" fillId="2" borderId="23" xfId="0" applyNumberFormat="1" applyFont="1" applyFill="1" applyBorder="1" applyAlignment="1">
      <alignment horizontal="center" vertical="center" wrapText="1"/>
    </xf>
    <xf numFmtId="0" fontId="85" fillId="2" borderId="23" xfId="0" applyNumberFormat="1" applyFont="1" applyFill="1" applyBorder="1" applyAlignment="1">
      <alignment horizontal="center" vertical="center" wrapText="1"/>
    </xf>
    <xf numFmtId="49" fontId="59" fillId="2" borderId="23" xfId="0" applyNumberFormat="1" applyFont="1" applyFill="1" applyBorder="1" applyAlignment="1" applyProtection="1">
      <alignment vertical="center" wrapText="1"/>
      <protection locked="0"/>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0" fillId="2" borderId="0" xfId="0" applyFill="1" applyAlignment="1" applyProtection="1">
      <alignment horizontal="center" vertical="center" wrapText="1"/>
    </xf>
    <xf numFmtId="0" fontId="0" fillId="2" borderId="0" xfId="0" applyFill="1" applyAlignment="1" applyProtection="1">
      <alignment vertical="center" wrapText="1"/>
    </xf>
    <xf numFmtId="0" fontId="54" fillId="0" borderId="0" xfId="0" applyFont="1" applyAlignment="1">
      <alignment horizontal="left" vertical="center" wrapText="1"/>
    </xf>
    <xf numFmtId="0" fontId="20" fillId="2" borderId="25" xfId="1" applyFont="1" applyFill="1" applyBorder="1" applyAlignment="1">
      <alignment horizontal="center" vertical="center" wrapText="1"/>
    </xf>
    <xf numFmtId="0" fontId="62" fillId="17" borderId="40" xfId="1" applyFont="1" applyFill="1" applyBorder="1" applyAlignment="1">
      <alignment horizontal="center" vertical="center" wrapText="1"/>
    </xf>
    <xf numFmtId="0" fontId="52" fillId="2" borderId="21" xfId="0" applyFont="1" applyFill="1" applyBorder="1" applyAlignment="1">
      <alignment vertical="center" wrapText="1"/>
    </xf>
    <xf numFmtId="0" fontId="52" fillId="2" borderId="22" xfId="0" applyFont="1" applyFill="1" applyBorder="1" applyAlignment="1">
      <alignment horizontal="center" vertical="center" wrapText="1"/>
    </xf>
    <xf numFmtId="0" fontId="51" fillId="0" borderId="0" xfId="0" applyFont="1" applyBorder="1" applyAlignment="1">
      <alignment horizontal="center" vertical="center" wrapText="1"/>
    </xf>
    <xf numFmtId="0" fontId="52" fillId="2" borderId="0" xfId="0" applyFont="1" applyFill="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Border="1" applyAlignment="1">
      <alignment horizontal="left" vertical="center" wrapText="1"/>
    </xf>
    <xf numFmtId="0" fontId="59" fillId="0" borderId="32"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52" fillId="2" borderId="22" xfId="0" applyFont="1" applyFill="1" applyBorder="1" applyAlignment="1">
      <alignment vertical="center" wrapText="1"/>
    </xf>
    <xf numFmtId="0" fontId="54" fillId="0" borderId="1" xfId="0" applyFont="1" applyBorder="1" applyAlignment="1">
      <alignment horizontal="left" vertical="center" wrapText="1"/>
    </xf>
    <xf numFmtId="1" fontId="59" fillId="2" borderId="32" xfId="0" applyNumberFormat="1" applyFont="1" applyFill="1" applyBorder="1" applyAlignment="1" applyProtection="1">
      <alignment horizontal="center" vertical="center"/>
    </xf>
    <xf numFmtId="0" fontId="20" fillId="2" borderId="25" xfId="1" applyFont="1" applyFill="1" applyBorder="1" applyAlignment="1">
      <alignment horizontal="center" vertical="center" wrapText="1"/>
    </xf>
    <xf numFmtId="0" fontId="86" fillId="0" borderId="15" xfId="0" applyFont="1" applyBorder="1" applyAlignment="1">
      <alignment horizontal="left" vertical="center" wrapText="1"/>
    </xf>
    <xf numFmtId="1" fontId="20" fillId="2" borderId="25" xfId="1" applyNumberFormat="1" applyFont="1" applyFill="1" applyBorder="1" applyAlignment="1">
      <alignment horizontal="center" vertical="center" wrapText="1"/>
    </xf>
    <xf numFmtId="1" fontId="71" fillId="17" borderId="49" xfId="1" applyNumberFormat="1" applyFont="1" applyFill="1" applyBorder="1" applyAlignment="1">
      <alignment horizontal="center" vertical="center" wrapText="1"/>
    </xf>
    <xf numFmtId="1" fontId="59" fillId="0" borderId="23" xfId="0" applyNumberFormat="1" applyFont="1" applyFill="1" applyBorder="1" applyAlignment="1" applyProtection="1">
      <alignment horizontal="center" vertical="center"/>
    </xf>
    <xf numFmtId="1" fontId="0" fillId="2" borderId="0" xfId="0" applyNumberFormat="1" applyFill="1" applyAlignment="1" applyProtection="1">
      <alignment horizontal="center" vertical="center" wrapText="1"/>
    </xf>
    <xf numFmtId="1" fontId="0" fillId="2" borderId="0" xfId="0" applyNumberFormat="1" applyFill="1" applyProtection="1"/>
    <xf numFmtId="1" fontId="0" fillId="2" borderId="0" xfId="0" applyNumberFormat="1" applyFill="1" applyAlignment="1">
      <alignment horizontal="center" vertical="center" wrapText="1"/>
    </xf>
    <xf numFmtId="0" fontId="62" fillId="17" borderId="40" xfId="1" applyFont="1" applyFill="1" applyBorder="1" applyAlignment="1">
      <alignment horizontal="center" vertical="center" wrapText="1"/>
    </xf>
    <xf numFmtId="49" fontId="59" fillId="2" borderId="23" xfId="0" applyNumberFormat="1" applyFont="1" applyFill="1" applyBorder="1" applyAlignment="1" applyProtection="1">
      <alignment horizontal="center" vertical="center" wrapText="1"/>
      <protection locked="0"/>
    </xf>
    <xf numFmtId="1" fontId="0" fillId="2" borderId="23" xfId="0" applyNumberFormat="1" applyFill="1" applyBorder="1" applyAlignment="1">
      <alignment horizontal="center" vertical="center"/>
    </xf>
    <xf numFmtId="1" fontId="0" fillId="2" borderId="0" xfId="0" applyNumberFormat="1" applyFill="1" applyAlignment="1">
      <alignment horizontal="center" vertical="center"/>
    </xf>
    <xf numFmtId="0" fontId="0" fillId="2" borderId="23" xfId="0" applyNumberFormat="1" applyFill="1" applyBorder="1" applyAlignment="1">
      <alignment horizontal="center" vertical="center"/>
    </xf>
    <xf numFmtId="17" fontId="0" fillId="2" borderId="23" xfId="0" applyNumberFormat="1" applyFill="1" applyBorder="1" applyAlignment="1" applyProtection="1">
      <alignment horizontal="left" vertical="center" wrapText="1"/>
      <protection locked="0"/>
    </xf>
    <xf numFmtId="0" fontId="0" fillId="2" borderId="0" xfId="0" applyFont="1" applyFill="1"/>
    <xf numFmtId="49" fontId="40" fillId="2" borderId="0" xfId="0" applyNumberFormat="1" applyFont="1" applyFill="1" applyBorder="1" applyAlignment="1">
      <alignment horizontal="left" vertical="center" wrapText="1"/>
    </xf>
    <xf numFmtId="0" fontId="49" fillId="2" borderId="0" xfId="0" applyFont="1" applyFill="1" applyAlignment="1">
      <alignment horizontal="left" vertical="center" wrapText="1"/>
    </xf>
    <xf numFmtId="0" fontId="0" fillId="2" borderId="0" xfId="0" applyFont="1" applyFill="1" applyAlignment="1">
      <alignment horizontal="center" vertical="center"/>
    </xf>
    <xf numFmtId="0" fontId="59" fillId="2" borderId="0" xfId="0" applyFont="1" applyFill="1" applyAlignment="1"/>
    <xf numFmtId="0" fontId="40" fillId="2" borderId="0" xfId="0" applyFont="1" applyFill="1" applyBorder="1" applyAlignment="1">
      <alignment horizontal="left"/>
    </xf>
    <xf numFmtId="0" fontId="87" fillId="2" borderId="0" xfId="0" applyFont="1" applyFill="1" applyAlignment="1">
      <alignment horizontal="left" vertical="center" wrapText="1"/>
    </xf>
    <xf numFmtId="49" fontId="59" fillId="2" borderId="0" xfId="0" applyNumberFormat="1" applyFont="1" applyFill="1" applyBorder="1" applyAlignment="1" applyProtection="1">
      <alignment horizontal="left" wrapText="1" indent="3"/>
      <protection locked="0"/>
    </xf>
    <xf numFmtId="0" fontId="0" fillId="2" borderId="69" xfId="0" applyFill="1" applyBorder="1"/>
    <xf numFmtId="0" fontId="0" fillId="2" borderId="70" xfId="0" applyFont="1" applyFill="1" applyBorder="1"/>
    <xf numFmtId="0" fontId="0" fillId="2" borderId="0" xfId="0" applyFill="1" applyBorder="1"/>
    <xf numFmtId="0" fontId="72" fillId="2" borderId="67" xfId="0" applyFont="1" applyFill="1" applyBorder="1" applyAlignment="1">
      <alignment vertical="center" wrapText="1"/>
    </xf>
    <xf numFmtId="0" fontId="79" fillId="17" borderId="23" xfId="0" applyFont="1" applyFill="1" applyBorder="1" applyAlignment="1">
      <alignment horizontal="left" vertical="center" wrapText="1"/>
    </xf>
    <xf numFmtId="0" fontId="82" fillId="17" borderId="23" xfId="0" applyFont="1" applyFill="1" applyBorder="1" applyAlignment="1">
      <alignment horizontal="left" vertical="center" wrapText="1"/>
    </xf>
    <xf numFmtId="0" fontId="78" fillId="17" borderId="74" xfId="0" applyFont="1" applyFill="1" applyBorder="1" applyAlignment="1">
      <alignment horizontal="left" vertical="center"/>
    </xf>
    <xf numFmtId="0" fontId="79" fillId="17" borderId="32" xfId="0" applyFont="1" applyFill="1" applyBorder="1" applyAlignment="1">
      <alignment horizontal="left" vertical="center" wrapText="1"/>
    </xf>
    <xf numFmtId="49" fontId="59" fillId="2" borderId="32" xfId="0" applyNumberFormat="1" applyFont="1" applyFill="1" applyBorder="1" applyAlignment="1" applyProtection="1">
      <alignment vertical="center" wrapText="1"/>
      <protection locked="0"/>
    </xf>
    <xf numFmtId="0" fontId="34" fillId="17" borderId="76" xfId="0" applyFont="1" applyFill="1" applyBorder="1" applyAlignment="1" applyProtection="1">
      <alignment horizontal="center" vertical="center" wrapText="1"/>
      <protection locked="0"/>
    </xf>
    <xf numFmtId="0" fontId="75" fillId="2" borderId="75" xfId="0" applyFont="1" applyFill="1" applyBorder="1"/>
    <xf numFmtId="0" fontId="32" fillId="2" borderId="78" xfId="0" applyFont="1" applyFill="1" applyBorder="1" applyAlignment="1" applyProtection="1">
      <alignment horizontal="center" vertical="center" wrapText="1"/>
      <protection locked="0"/>
    </xf>
    <xf numFmtId="0" fontId="59" fillId="0" borderId="77" xfId="0" applyFont="1" applyFill="1" applyBorder="1" applyAlignment="1" applyProtection="1">
      <alignment horizontal="center" vertical="center" wrapText="1"/>
      <protection locked="0"/>
    </xf>
    <xf numFmtId="0" fontId="0" fillId="2" borderId="79" xfId="0" applyFill="1" applyBorder="1" applyAlignment="1" applyProtection="1">
      <alignment horizontal="center" vertical="center" wrapText="1"/>
    </xf>
    <xf numFmtId="1" fontId="59" fillId="0" borderId="26" xfId="0" applyNumberFormat="1" applyFont="1" applyFill="1" applyBorder="1" applyAlignment="1" applyProtection="1">
      <alignment horizontal="center" vertical="center"/>
    </xf>
    <xf numFmtId="0" fontId="0" fillId="2" borderId="79" xfId="0" applyFill="1" applyBorder="1"/>
    <xf numFmtId="0" fontId="59" fillId="0" borderId="43" xfId="0" applyFont="1" applyFill="1" applyBorder="1" applyAlignment="1" applyProtection="1">
      <alignment horizontal="center" vertical="center" wrapText="1"/>
      <protection locked="0"/>
    </xf>
    <xf numFmtId="0" fontId="0" fillId="2" borderId="94" xfId="0" applyFill="1" applyBorder="1" applyAlignment="1" applyProtection="1">
      <alignment horizontal="center" vertical="center" wrapText="1"/>
    </xf>
    <xf numFmtId="1" fontId="59" fillId="2" borderId="82" xfId="0" applyNumberFormat="1" applyFont="1" applyFill="1" applyBorder="1" applyAlignment="1" applyProtection="1">
      <alignment horizontal="center" vertical="center"/>
    </xf>
    <xf numFmtId="0" fontId="0" fillId="2" borderId="79" xfId="0" applyFill="1" applyBorder="1" applyProtection="1"/>
    <xf numFmtId="1" fontId="59" fillId="2" borderId="77" xfId="0" applyNumberFormat="1" applyFont="1" applyFill="1" applyBorder="1" applyAlignment="1" applyProtection="1">
      <alignment horizontal="center" vertical="center"/>
    </xf>
    <xf numFmtId="0" fontId="0" fillId="2" borderId="95" xfId="0" applyFill="1" applyBorder="1" applyAlignment="1" applyProtection="1">
      <alignment horizontal="center" vertical="center" wrapText="1"/>
    </xf>
    <xf numFmtId="0" fontId="65" fillId="2" borderId="95" xfId="0" applyFont="1" applyFill="1" applyBorder="1" applyAlignment="1">
      <alignment horizontal="left" wrapText="1"/>
    </xf>
    <xf numFmtId="0" fontId="0" fillId="2" borderId="96" xfId="0" applyFill="1" applyBorder="1" applyAlignment="1" applyProtection="1">
      <alignment horizontal="center" vertical="center" wrapText="1"/>
    </xf>
    <xf numFmtId="0" fontId="65" fillId="2" borderId="95" xfId="0" applyFont="1" applyFill="1" applyBorder="1" applyAlignment="1">
      <alignment horizontal="left" vertical="center" wrapText="1"/>
    </xf>
    <xf numFmtId="1" fontId="59" fillId="0" borderId="27" xfId="0" applyNumberFormat="1" applyFont="1" applyFill="1" applyBorder="1" applyAlignment="1" applyProtection="1">
      <alignment horizontal="center" vertical="center"/>
    </xf>
    <xf numFmtId="0" fontId="59" fillId="0" borderId="86" xfId="0" applyFont="1" applyFill="1" applyBorder="1" applyAlignment="1" applyProtection="1">
      <alignment horizontal="center" vertical="center" wrapText="1"/>
      <protection locked="0"/>
    </xf>
    <xf numFmtId="0" fontId="22" fillId="2" borderId="0" xfId="0" applyFont="1" applyFill="1" applyAlignment="1"/>
    <xf numFmtId="49" fontId="59" fillId="2" borderId="0" xfId="0" applyNumberFormat="1" applyFont="1" applyFill="1" applyBorder="1" applyAlignment="1" applyProtection="1">
      <alignment vertical="center" wrapText="1"/>
      <protection locked="0"/>
    </xf>
    <xf numFmtId="49" fontId="80" fillId="2" borderId="0" xfId="0" applyNumberFormat="1" applyFont="1" applyFill="1" applyBorder="1" applyAlignment="1" applyProtection="1">
      <alignment vertical="center" wrapText="1"/>
      <protection locked="0"/>
    </xf>
    <xf numFmtId="0" fontId="79" fillId="0" borderId="0" xfId="0" applyFont="1" applyFill="1" applyBorder="1" applyAlignment="1">
      <alignment horizontal="left" vertical="center" wrapText="1"/>
    </xf>
    <xf numFmtId="0" fontId="15" fillId="2" borderId="0" xfId="0" applyFont="1" applyFill="1"/>
    <xf numFmtId="0" fontId="2" fillId="2" borderId="1" xfId="0" applyFont="1" applyFill="1" applyBorder="1" applyAlignment="1">
      <alignment vertical="center" wrapText="1"/>
    </xf>
    <xf numFmtId="0" fontId="3"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6" fillId="2" borderId="0" xfId="0" applyFont="1" applyFill="1" applyAlignment="1">
      <alignment horizontal="center" vertical="center" wrapText="1"/>
    </xf>
    <xf numFmtId="0" fontId="4" fillId="2" borderId="0" xfId="0" applyFont="1" applyFill="1" applyAlignment="1">
      <alignment vertical="top" wrapText="1"/>
    </xf>
    <xf numFmtId="0" fontId="5" fillId="2" borderId="0" xfId="0" applyFont="1" applyFill="1" applyAlignment="1">
      <alignment vertical="top" wrapText="1"/>
    </xf>
    <xf numFmtId="0" fontId="2" fillId="2" borderId="0" xfId="0" applyFont="1" applyFill="1" applyAlignment="1">
      <alignment vertical="top"/>
    </xf>
    <xf numFmtId="0" fontId="92" fillId="0" borderId="0" xfId="0" applyFont="1" applyAlignment="1">
      <alignment vertical="center" wrapText="1"/>
    </xf>
    <xf numFmtId="0" fontId="92" fillId="0" borderId="22" xfId="0" applyFont="1" applyBorder="1" applyAlignment="1">
      <alignment vertical="center" wrapText="1"/>
    </xf>
    <xf numFmtId="0" fontId="93" fillId="0" borderId="22" xfId="0" applyFont="1" applyBorder="1" applyAlignment="1">
      <alignment vertical="center" wrapText="1"/>
    </xf>
    <xf numFmtId="0" fontId="93" fillId="0" borderId="21" xfId="0" applyFont="1" applyBorder="1" applyAlignment="1">
      <alignment vertical="center" wrapText="1"/>
    </xf>
    <xf numFmtId="0" fontId="92" fillId="0" borderId="101" xfId="0" applyFont="1" applyBorder="1" applyAlignment="1">
      <alignment vertical="center" wrapText="1"/>
    </xf>
    <xf numFmtId="0" fontId="93" fillId="19" borderId="97" xfId="0" applyFont="1" applyFill="1" applyBorder="1" applyAlignment="1">
      <alignment vertical="center" wrapText="1"/>
    </xf>
    <xf numFmtId="0" fontId="92" fillId="0" borderId="102" xfId="0" applyFont="1" applyBorder="1" applyAlignment="1">
      <alignment vertical="center" wrapText="1"/>
    </xf>
    <xf numFmtId="0" fontId="91" fillId="20" borderId="21" xfId="0" applyFont="1" applyFill="1" applyBorder="1" applyAlignment="1">
      <alignment horizontal="center" vertical="center" wrapText="1"/>
    </xf>
    <xf numFmtId="0" fontId="91" fillId="21" borderId="22" xfId="0" applyFont="1" applyFill="1" applyBorder="1" applyAlignment="1">
      <alignment horizontal="center" vertical="center" wrapText="1"/>
    </xf>
    <xf numFmtId="0" fontId="91" fillId="20" borderId="22" xfId="0" applyFont="1" applyFill="1" applyBorder="1" applyAlignment="1">
      <alignment horizontal="center" vertical="center" wrapText="1"/>
    </xf>
    <xf numFmtId="0" fontId="93" fillId="19" borderId="0" xfId="0" applyFont="1" applyFill="1" applyAlignment="1">
      <alignment vertical="center" wrapText="1"/>
    </xf>
    <xf numFmtId="0" fontId="93" fillId="0" borderId="19" xfId="0" applyFont="1" applyBorder="1" applyAlignment="1">
      <alignment vertical="center" wrapText="1"/>
    </xf>
    <xf numFmtId="0" fontId="2" fillId="19" borderId="0" xfId="0" applyFont="1" applyFill="1" applyAlignment="1">
      <alignment vertical="center"/>
    </xf>
    <xf numFmtId="0" fontId="94" fillId="19" borderId="0" xfId="0" applyFont="1" applyFill="1" applyAlignment="1">
      <alignment vertical="center" wrapText="1"/>
    </xf>
    <xf numFmtId="0" fontId="0" fillId="0" borderId="27" xfId="0" applyBorder="1" applyAlignment="1" applyProtection="1">
      <alignment horizontal="left" vertical="center" wrapText="1"/>
      <protection locked="0"/>
    </xf>
    <xf numFmtId="0" fontId="72" fillId="2" borderId="51" xfId="0" applyFont="1" applyFill="1" applyBorder="1" applyAlignment="1">
      <alignment horizontal="center" vertical="center" wrapText="1"/>
    </xf>
    <xf numFmtId="49" fontId="59" fillId="2" borderId="23" xfId="0" applyNumberFormat="1" applyFont="1" applyFill="1" applyBorder="1" applyAlignment="1" applyProtection="1">
      <alignment horizontal="left" vertical="center" wrapText="1"/>
      <protection locked="0"/>
    </xf>
    <xf numFmtId="49" fontId="59" fillId="2" borderId="26" xfId="0" applyNumberFormat="1" applyFont="1" applyFill="1" applyBorder="1" applyAlignment="1" applyProtection="1">
      <alignment horizontal="left" vertical="center" wrapText="1"/>
      <protection locked="0"/>
    </xf>
    <xf numFmtId="49" fontId="59" fillId="2" borderId="0" xfId="0" applyNumberFormat="1" applyFont="1" applyFill="1" applyAlignment="1">
      <alignment horizontal="left" vertical="center" wrapText="1" indent="3"/>
    </xf>
    <xf numFmtId="49" fontId="0" fillId="2" borderId="0" xfId="0" applyNumberFormat="1" applyFill="1" applyAlignment="1">
      <alignment horizontal="left" vertical="center" wrapText="1"/>
    </xf>
    <xf numFmtId="49" fontId="59" fillId="2" borderId="0" xfId="0" applyNumberFormat="1" applyFont="1" applyFill="1" applyAlignment="1" applyProtection="1">
      <alignment horizontal="left" wrapText="1" indent="3"/>
      <protection locked="0"/>
    </xf>
    <xf numFmtId="49" fontId="77" fillId="2" borderId="106" xfId="0" applyNumberFormat="1" applyFont="1" applyFill="1" applyBorder="1" applyAlignment="1">
      <alignment horizontal="center" vertical="center" wrapText="1"/>
    </xf>
    <xf numFmtId="0" fontId="40" fillId="2" borderId="72" xfId="0" applyFont="1" applyFill="1" applyBorder="1" applyAlignment="1">
      <alignment horizontal="center"/>
    </xf>
    <xf numFmtId="0" fontId="43" fillId="17" borderId="0" xfId="0" applyFont="1" applyFill="1" applyBorder="1" applyAlignment="1">
      <alignment horizontal="left" vertical="center" wrapText="1"/>
    </xf>
    <xf numFmtId="0" fontId="0" fillId="2" borderId="58" xfId="0" applyFill="1" applyBorder="1" applyAlignment="1">
      <alignment horizontal="center" vertical="center"/>
    </xf>
    <xf numFmtId="0" fontId="0" fillId="2" borderId="55" xfId="0" applyFill="1" applyBorder="1" applyAlignment="1">
      <alignment horizontal="center" vertical="center"/>
    </xf>
    <xf numFmtId="0" fontId="95" fillId="2" borderId="71" xfId="0" applyFont="1" applyFill="1" applyBorder="1" applyAlignment="1">
      <alignment vertical="center" wrapText="1"/>
    </xf>
    <xf numFmtId="0" fontId="40" fillId="2" borderId="68" xfId="0" applyFont="1" applyFill="1" applyBorder="1" applyAlignment="1">
      <alignment horizontal="center" vertical="center" wrapText="1"/>
    </xf>
    <xf numFmtId="0" fontId="40" fillId="2" borderId="71" xfId="0" applyFont="1" applyFill="1" applyBorder="1" applyAlignment="1">
      <alignment horizontal="center" vertical="center" wrapText="1"/>
    </xf>
    <xf numFmtId="0" fontId="73" fillId="2" borderId="0" xfId="0" applyFont="1" applyFill="1" applyAlignment="1">
      <alignment horizontal="center" vertical="center"/>
    </xf>
    <xf numFmtId="0" fontId="8" fillId="2" borderId="50" xfId="0" applyFont="1" applyFill="1" applyBorder="1" applyAlignment="1">
      <alignment horizontal="left" vertical="center" wrapText="1"/>
    </xf>
    <xf numFmtId="0" fontId="69" fillId="17" borderId="0" xfId="0" applyFont="1" applyFill="1" applyBorder="1" applyAlignment="1">
      <alignment horizontal="center"/>
    </xf>
    <xf numFmtId="0" fontId="57" fillId="17" borderId="0" xfId="0" applyFont="1" applyFill="1" applyBorder="1" applyAlignment="1">
      <alignment horizontal="left" vertical="center" wrapText="1"/>
    </xf>
    <xf numFmtId="0" fontId="0" fillId="2" borderId="55" xfId="0" applyFill="1" applyBorder="1" applyAlignment="1">
      <alignment horizontal="left" vertical="center"/>
    </xf>
    <xf numFmtId="0" fontId="8" fillId="2" borderId="50" xfId="0" applyFont="1" applyFill="1" applyBorder="1" applyAlignment="1">
      <alignment horizontal="center" vertical="center" wrapText="1"/>
    </xf>
    <xf numFmtId="0" fontId="40" fillId="17" borderId="74" xfId="0" applyFont="1" applyFill="1" applyBorder="1" applyAlignment="1" applyProtection="1">
      <alignment horizontal="center" vertical="center" wrapText="1"/>
      <protection locked="0"/>
    </xf>
    <xf numFmtId="0" fontId="72" fillId="2" borderId="54" xfId="0" applyFont="1" applyFill="1" applyBorder="1" applyAlignment="1">
      <alignment horizontal="center" vertical="center" wrapText="1"/>
    </xf>
    <xf numFmtId="0" fontId="0" fillId="2" borderId="55" xfId="0" applyFill="1" applyBorder="1" applyAlignment="1">
      <alignment horizontal="left" vertical="center" wrapText="1"/>
    </xf>
    <xf numFmtId="49" fontId="0" fillId="2" borderId="55" xfId="0" applyNumberFormat="1" applyFill="1" applyBorder="1" applyAlignment="1">
      <alignment horizontal="left" vertical="center" wrapText="1"/>
    </xf>
    <xf numFmtId="0" fontId="0" fillId="2" borderId="55" xfId="0" applyFill="1" applyBorder="1" applyAlignment="1">
      <alignment horizontal="center" vertical="center"/>
    </xf>
    <xf numFmtId="1" fontId="0" fillId="2" borderId="65" xfId="0" applyNumberFormat="1" applyFill="1" applyBorder="1" applyAlignment="1">
      <alignment horizontal="center" vertical="center"/>
    </xf>
    <xf numFmtId="0" fontId="0" fillId="2" borderId="65" xfId="0" applyFill="1" applyBorder="1" applyAlignment="1">
      <alignment horizontal="center" vertical="center"/>
    </xf>
    <xf numFmtId="0" fontId="72" fillId="2" borderId="107" xfId="0" applyFont="1" applyFill="1" applyBorder="1" applyAlignment="1">
      <alignment horizontal="center" vertical="center" wrapText="1"/>
    </xf>
    <xf numFmtId="0" fontId="72" fillId="2" borderId="108" xfId="0" applyFont="1" applyFill="1" applyBorder="1" applyAlignment="1">
      <alignment horizontal="center" vertical="center" wrapText="1"/>
    </xf>
    <xf numFmtId="0" fontId="14" fillId="0" borderId="50"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72" fillId="2" borderId="114" xfId="0" applyFont="1" applyFill="1" applyBorder="1" applyAlignment="1">
      <alignment horizontal="center" vertical="center" wrapText="1"/>
    </xf>
    <xf numFmtId="0" fontId="3" fillId="0" borderId="1" xfId="0" applyFont="1" applyBorder="1" applyAlignment="1">
      <alignment vertical="center" wrapText="1"/>
    </xf>
    <xf numFmtId="49" fontId="0" fillId="2" borderId="55" xfId="0" applyNumberFormat="1" applyFill="1" applyBorder="1" applyAlignment="1">
      <alignment horizontal="left" vertical="center" wrapText="1"/>
    </xf>
    <xf numFmtId="0" fontId="72" fillId="2" borderId="54" xfId="0" applyFont="1" applyFill="1" applyBorder="1" applyAlignment="1">
      <alignment horizontal="center" vertical="center" wrapText="1"/>
    </xf>
    <xf numFmtId="0" fontId="0" fillId="2" borderId="55" xfId="0" applyFill="1" applyBorder="1" applyAlignment="1">
      <alignment horizontal="left" vertical="center" wrapText="1"/>
    </xf>
    <xf numFmtId="1" fontId="0" fillId="2" borderId="65" xfId="0" applyNumberFormat="1" applyFill="1" applyBorder="1" applyAlignment="1">
      <alignment horizontal="center" vertical="center"/>
    </xf>
    <xf numFmtId="0" fontId="0" fillId="2" borderId="55" xfId="0" applyFill="1" applyBorder="1" applyAlignment="1">
      <alignment horizontal="center" vertical="center"/>
    </xf>
    <xf numFmtId="17" fontId="0" fillId="2" borderId="0" xfId="0" applyNumberFormat="1" applyFill="1" applyAlignment="1" applyProtection="1">
      <alignment vertical="center"/>
      <protection locked="0"/>
    </xf>
    <xf numFmtId="49" fontId="0" fillId="2" borderId="58" xfId="0" applyNumberFormat="1" applyFill="1" applyBorder="1" applyAlignment="1">
      <alignment vertical="center" wrapText="1"/>
    </xf>
    <xf numFmtId="49" fontId="0" fillId="2" borderId="115" xfId="0" applyNumberFormat="1" applyFill="1" applyBorder="1" applyAlignment="1">
      <alignment vertical="center" wrapText="1"/>
    </xf>
    <xf numFmtId="0" fontId="0" fillId="2" borderId="116" xfId="0" applyFill="1" applyBorder="1" applyAlignment="1">
      <alignment horizontal="center" vertical="center"/>
    </xf>
    <xf numFmtId="0" fontId="0" fillId="2" borderId="55" xfId="0" applyFill="1" applyBorder="1" applyAlignment="1">
      <alignment horizontal="center" vertical="center" wrapText="1"/>
    </xf>
    <xf numFmtId="0" fontId="96" fillId="9" borderId="1" xfId="0" applyFont="1" applyFill="1" applyBorder="1" applyAlignment="1">
      <alignment horizontal="center" vertical="center" wrapText="1"/>
    </xf>
    <xf numFmtId="0" fontId="97" fillId="9" borderId="1" xfId="0" applyFont="1" applyFill="1" applyBorder="1" applyAlignment="1">
      <alignment horizontal="center" vertical="center" wrapText="1"/>
    </xf>
    <xf numFmtId="0" fontId="66" fillId="0" borderId="1" xfId="0" applyFont="1" applyFill="1" applyBorder="1" applyAlignment="1">
      <alignment horizontal="left" vertical="center" wrapText="1"/>
    </xf>
    <xf numFmtId="0" fontId="66" fillId="0" borderId="1" xfId="0" applyFont="1" applyFill="1" applyBorder="1" applyAlignment="1">
      <alignment horizontal="justify" vertical="center" wrapText="1"/>
    </xf>
    <xf numFmtId="0" fontId="19" fillId="7" borderId="0" xfId="0" applyFont="1" applyFill="1" applyAlignment="1">
      <alignment horizontal="center"/>
    </xf>
    <xf numFmtId="0" fontId="18" fillId="7" borderId="0" xfId="2" applyFont="1" applyFill="1" applyAlignment="1">
      <alignment horizontal="left" vertical="center" wrapText="1"/>
    </xf>
    <xf numFmtId="0" fontId="35" fillId="7" borderId="0" xfId="0" applyFont="1" applyFill="1" applyAlignment="1">
      <alignment horizontal="left" vertical="center" wrapText="1"/>
    </xf>
    <xf numFmtId="0" fontId="93" fillId="0" borderId="103" xfId="0" applyFont="1" applyBorder="1" applyAlignment="1">
      <alignment vertical="center" wrapText="1"/>
    </xf>
    <xf numFmtId="0" fontId="93" fillId="0" borderId="100" xfId="0" applyFont="1" applyBorder="1" applyAlignment="1">
      <alignment vertical="center" wrapText="1"/>
    </xf>
    <xf numFmtId="0" fontId="93" fillId="0" borderId="99" xfId="0" applyFont="1" applyBorder="1" applyAlignment="1">
      <alignment vertical="center" wrapText="1"/>
    </xf>
    <xf numFmtId="0" fontId="2" fillId="2" borderId="1" xfId="0" applyFont="1" applyFill="1" applyBorder="1" applyAlignment="1">
      <alignment vertical="center" wrapText="1"/>
    </xf>
    <xf numFmtId="0" fontId="90" fillId="0" borderId="0" xfId="0" applyFont="1" applyAlignment="1">
      <alignment horizontal="center" vertical="center" wrapText="1"/>
    </xf>
    <xf numFmtId="0" fontId="90" fillId="0" borderId="104" xfId="0" applyFont="1" applyBorder="1" applyAlignment="1">
      <alignment horizontal="center" vertical="center" wrapText="1"/>
    </xf>
    <xf numFmtId="0" fontId="92" fillId="0" borderId="105" xfId="0" applyFont="1" applyBorder="1" applyAlignment="1">
      <alignment horizontal="center" vertical="center"/>
    </xf>
    <xf numFmtId="0" fontId="92" fillId="0" borderId="97" xfId="0" applyFont="1" applyBorder="1" applyAlignment="1">
      <alignment horizontal="center" vertical="center"/>
    </xf>
    <xf numFmtId="0" fontId="92" fillId="0" borderId="98" xfId="0" applyFont="1" applyBorder="1" applyAlignment="1">
      <alignment horizontal="center" vertical="center"/>
    </xf>
    <xf numFmtId="0" fontId="93" fillId="0" borderId="102" xfId="0" applyFont="1" applyBorder="1" applyAlignment="1">
      <alignment vertical="center" wrapText="1"/>
    </xf>
    <xf numFmtId="0" fontId="92" fillId="0" borderId="103" xfId="0" applyFont="1" applyBorder="1" applyAlignment="1">
      <alignment horizontal="center" vertical="center"/>
    </xf>
    <xf numFmtId="0" fontId="92" fillId="0" borderId="99" xfId="0" applyFont="1" applyBorder="1" applyAlignment="1">
      <alignment horizontal="center" vertical="center"/>
    </xf>
    <xf numFmtId="0" fontId="92" fillId="0" borderId="100" xfId="0" applyFont="1" applyBorder="1" applyAlignment="1">
      <alignment horizontal="center" vertical="center"/>
    </xf>
    <xf numFmtId="0" fontId="66" fillId="0" borderId="1" xfId="0" applyFont="1" applyFill="1" applyBorder="1" applyAlignment="1">
      <alignment horizontal="left" vertical="top" wrapText="1"/>
    </xf>
    <xf numFmtId="0" fontId="66" fillId="0" borderId="1" xfId="0" applyFont="1" applyFill="1" applyBorder="1" applyAlignment="1">
      <alignment vertical="center" wrapText="1"/>
    </xf>
    <xf numFmtId="0" fontId="66" fillId="0" borderId="1" xfId="0" applyFont="1" applyFill="1" applyBorder="1" applyAlignment="1">
      <alignment horizontal="left" vertical="center" wrapText="1"/>
    </xf>
    <xf numFmtId="0" fontId="52" fillId="0" borderId="1" xfId="0" applyFont="1" applyFill="1" applyBorder="1" applyAlignment="1">
      <alignment horizontal="left" vertical="center" wrapText="1"/>
    </xf>
    <xf numFmtId="0" fontId="51" fillId="0" borderId="1" xfId="0" applyFont="1" applyFill="1" applyBorder="1" applyAlignment="1">
      <alignment horizontal="left" vertical="center" wrapText="1"/>
    </xf>
    <xf numFmtId="49" fontId="58" fillId="2" borderId="26" xfId="0" applyNumberFormat="1" applyFont="1" applyFill="1" applyBorder="1" applyAlignment="1" applyProtection="1">
      <alignment horizontal="left" vertical="center"/>
      <protection locked="0"/>
    </xf>
    <xf numFmtId="49" fontId="58" fillId="2" borderId="27" xfId="0" applyNumberFormat="1" applyFont="1" applyFill="1" applyBorder="1" applyAlignment="1" applyProtection="1">
      <alignment horizontal="left" vertical="center"/>
      <protection locked="0"/>
    </xf>
    <xf numFmtId="49" fontId="77" fillId="2" borderId="26" xfId="0" applyNumberFormat="1" applyFont="1" applyFill="1" applyBorder="1" applyAlignment="1" applyProtection="1">
      <alignment horizontal="left" vertical="center" wrapText="1"/>
      <protection locked="0"/>
    </xf>
    <xf numFmtId="49" fontId="77" fillId="2" borderId="27" xfId="0" applyNumberFormat="1" applyFont="1" applyFill="1" applyBorder="1" applyAlignment="1" applyProtection="1">
      <alignment horizontal="left" vertical="center" wrapText="1"/>
      <protection locked="0"/>
    </xf>
    <xf numFmtId="0" fontId="58" fillId="2" borderId="30" xfId="0" applyFont="1" applyFill="1" applyBorder="1" applyAlignment="1">
      <alignment horizontal="center" vertical="center"/>
    </xf>
    <xf numFmtId="0" fontId="76" fillId="2" borderId="37" xfId="0" applyFont="1" applyFill="1" applyBorder="1" applyAlignment="1">
      <alignment horizontal="center" vertical="center"/>
    </xf>
    <xf numFmtId="0" fontId="89" fillId="17" borderId="26" xfId="0" applyFont="1" applyFill="1" applyBorder="1" applyAlignment="1">
      <alignment horizontal="center" vertical="center"/>
    </xf>
    <xf numFmtId="0" fontId="89" fillId="17" borderId="33" xfId="0" applyFont="1" applyFill="1" applyBorder="1" applyAlignment="1">
      <alignment horizontal="center" vertical="center"/>
    </xf>
    <xf numFmtId="0" fontId="89" fillId="17" borderId="27" xfId="0" applyFont="1" applyFill="1" applyBorder="1" applyAlignment="1">
      <alignment horizontal="center" vertical="center"/>
    </xf>
    <xf numFmtId="0" fontId="95" fillId="2" borderId="37" xfId="0" applyFont="1" applyFill="1" applyBorder="1" applyAlignment="1">
      <alignment horizontal="center" vertical="center" wrapText="1"/>
    </xf>
    <xf numFmtId="0" fontId="95" fillId="2" borderId="31" xfId="0" applyFont="1" applyFill="1" applyBorder="1" applyAlignment="1">
      <alignment horizontal="center" vertical="center" wrapText="1"/>
    </xf>
    <xf numFmtId="0" fontId="64" fillId="17" borderId="26" xfId="0" applyFont="1" applyFill="1" applyBorder="1" applyAlignment="1">
      <alignment horizontal="center"/>
    </xf>
    <xf numFmtId="0" fontId="64" fillId="17" borderId="33" xfId="0" applyFont="1" applyFill="1" applyBorder="1" applyAlignment="1">
      <alignment horizontal="center"/>
    </xf>
    <xf numFmtId="0" fontId="64" fillId="17" borderId="27" xfId="0" applyFont="1" applyFill="1" applyBorder="1" applyAlignment="1">
      <alignment horizontal="center"/>
    </xf>
    <xf numFmtId="0" fontId="23" fillId="17" borderId="0" xfId="0" applyFont="1" applyFill="1" applyAlignment="1">
      <alignment horizontal="center" vertical="center" textRotation="255"/>
    </xf>
    <xf numFmtId="0" fontId="23" fillId="2" borderId="0" xfId="0" applyFont="1" applyFill="1" applyAlignment="1">
      <alignment horizontal="center" vertical="distributed" wrapText="1"/>
    </xf>
    <xf numFmtId="0" fontId="23" fillId="17" borderId="0" xfId="0" applyFont="1" applyFill="1" applyAlignment="1">
      <alignment horizontal="center" vertical="distributed" wrapText="1"/>
    </xf>
    <xf numFmtId="0" fontId="52" fillId="0" borderId="64" xfId="0" applyFont="1" applyBorder="1" applyAlignment="1">
      <alignment horizontal="center" vertical="center" wrapText="1"/>
    </xf>
    <xf numFmtId="0" fontId="52" fillId="0" borderId="20" xfId="0" applyFont="1" applyBorder="1" applyAlignment="1">
      <alignment horizontal="center" vertical="center" wrapText="1"/>
    </xf>
    <xf numFmtId="0" fontId="51" fillId="0" borderId="64" xfId="0" applyFont="1" applyBorder="1" applyAlignment="1">
      <alignment horizontal="center" vertical="center" wrapText="1"/>
    </xf>
    <xf numFmtId="0" fontId="51" fillId="0" borderId="20"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62" xfId="0" applyFont="1" applyBorder="1" applyAlignment="1">
      <alignment horizontal="center" vertical="center" wrapText="1"/>
    </xf>
    <xf numFmtId="0" fontId="54" fillId="0" borderId="1" xfId="0" applyFont="1" applyBorder="1" applyAlignment="1">
      <alignment horizontal="left" vertical="center" wrapText="1"/>
    </xf>
    <xf numFmtId="0" fontId="19" fillId="7" borderId="0" xfId="0" applyFont="1" applyFill="1" applyAlignment="1">
      <alignment horizontal="left"/>
    </xf>
    <xf numFmtId="0" fontId="38" fillId="7" borderId="0" xfId="2" applyFont="1" applyFill="1" applyAlignment="1">
      <alignment horizontal="left" vertical="center" wrapText="1"/>
    </xf>
    <xf numFmtId="0" fontId="37" fillId="7" borderId="0" xfId="0" applyFont="1" applyFill="1" applyAlignment="1">
      <alignment horizontal="left"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3"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34" fillId="14" borderId="18" xfId="0" applyFont="1" applyFill="1" applyBorder="1" applyAlignment="1">
      <alignment horizontal="center"/>
    </xf>
    <xf numFmtId="0" fontId="23" fillId="9" borderId="0" xfId="0" applyFont="1" applyFill="1" applyAlignment="1">
      <alignment horizontal="center" vertical="center" textRotation="255"/>
    </xf>
    <xf numFmtId="0" fontId="23" fillId="9" borderId="0" xfId="0" applyFont="1" applyFill="1" applyAlignment="1">
      <alignment horizontal="center" vertical="distributed" wrapText="1"/>
    </xf>
    <xf numFmtId="0" fontId="19" fillId="8" borderId="0" xfId="0" applyFont="1" applyFill="1" applyAlignment="1">
      <alignment horizontal="center"/>
    </xf>
    <xf numFmtId="0" fontId="49" fillId="8" borderId="0" xfId="2" applyFont="1" applyFill="1" applyAlignment="1">
      <alignment horizontal="left" vertical="center" wrapText="1"/>
    </xf>
    <xf numFmtId="0" fontId="45" fillId="8" borderId="0" xfId="0" applyFont="1" applyFill="1" applyAlignment="1">
      <alignment horizontal="left" wrapText="1"/>
    </xf>
    <xf numFmtId="0" fontId="37" fillId="8" borderId="0" xfId="0" applyFont="1" applyFill="1" applyAlignment="1">
      <alignment horizontal="left" wrapText="1"/>
    </xf>
    <xf numFmtId="0" fontId="59" fillId="2" borderId="48" xfId="0" applyFont="1" applyFill="1" applyBorder="1" applyAlignment="1" applyProtection="1">
      <alignment horizontal="center" vertical="center" wrapText="1"/>
      <protection locked="0"/>
    </xf>
    <xf numFmtId="0" fontId="59" fillId="2" borderId="43" xfId="0" applyFont="1" applyFill="1" applyBorder="1" applyAlignment="1" applyProtection="1">
      <alignment horizontal="center" vertical="center" wrapText="1"/>
      <protection locked="0"/>
    </xf>
    <xf numFmtId="1" fontId="59" fillId="2" borderId="48" xfId="0" applyNumberFormat="1" applyFont="1" applyFill="1" applyBorder="1" applyAlignment="1" applyProtection="1">
      <alignment horizontal="center" vertical="center"/>
    </xf>
    <xf numFmtId="1" fontId="59" fillId="2" borderId="63" xfId="0" applyNumberFormat="1" applyFont="1" applyFill="1" applyBorder="1" applyAlignment="1" applyProtection="1">
      <alignment horizontal="center" vertical="center"/>
    </xf>
    <xf numFmtId="0" fontId="59" fillId="2" borderId="23" xfId="0" applyFont="1" applyFill="1" applyBorder="1" applyAlignment="1" applyProtection="1">
      <alignment horizontal="center" vertical="center" wrapText="1"/>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49" fontId="59" fillId="2" borderId="24" xfId="0" applyNumberFormat="1" applyFont="1" applyFill="1" applyBorder="1" applyAlignment="1">
      <alignment horizontal="left" vertical="center" wrapText="1"/>
    </xf>
    <xf numFmtId="49" fontId="59" fillId="2" borderId="43" xfId="0" applyNumberFormat="1" applyFont="1" applyFill="1" applyBorder="1" applyAlignment="1">
      <alignment horizontal="left" vertical="center" wrapText="1"/>
    </xf>
    <xf numFmtId="164" fontId="59" fillId="2" borderId="32" xfId="0" applyNumberFormat="1" applyFont="1" applyFill="1" applyBorder="1" applyAlignment="1">
      <alignment horizontal="left" vertical="center" wrapText="1"/>
    </xf>
    <xf numFmtId="49" fontId="59" fillId="2" borderId="32" xfId="0" applyNumberFormat="1" applyFont="1" applyFill="1" applyBorder="1" applyAlignment="1">
      <alignment horizontal="left" vertical="center" wrapText="1"/>
    </xf>
    <xf numFmtId="0" fontId="0" fillId="2" borderId="24"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32" xfId="0" applyFill="1" applyBorder="1" applyAlignment="1">
      <alignment horizontal="center" vertical="center" wrapText="1"/>
    </xf>
    <xf numFmtId="0" fontId="61" fillId="2" borderId="24" xfId="0" applyFont="1" applyFill="1" applyBorder="1" applyAlignment="1" applyProtection="1">
      <alignment horizontal="center" vertical="center" wrapText="1"/>
      <protection locked="0"/>
    </xf>
    <xf numFmtId="0" fontId="61" fillId="2" borderId="43" xfId="0" applyFont="1" applyFill="1" applyBorder="1" applyAlignment="1" applyProtection="1">
      <alignment horizontal="center" vertical="center" wrapText="1"/>
      <protection locked="0"/>
    </xf>
    <xf numFmtId="0" fontId="61" fillId="2" borderId="32" xfId="0" applyFont="1" applyFill="1" applyBorder="1" applyAlignment="1" applyProtection="1">
      <alignment horizontal="center" vertical="center" wrapText="1"/>
      <protection locked="0"/>
    </xf>
    <xf numFmtId="0" fontId="17" fillId="2" borderId="92" xfId="0" applyFont="1" applyFill="1" applyBorder="1" applyAlignment="1">
      <alignment horizontal="center" vertical="center"/>
    </xf>
    <xf numFmtId="0" fontId="17" fillId="2" borderId="93" xfId="0" applyFont="1" applyFill="1" applyBorder="1" applyAlignment="1">
      <alignment horizontal="center" vertical="center"/>
    </xf>
    <xf numFmtId="0" fontId="17" fillId="2" borderId="75" xfId="0" applyFont="1" applyFill="1" applyBorder="1" applyAlignment="1">
      <alignment horizontal="center" vertical="center"/>
    </xf>
    <xf numFmtId="0" fontId="17" fillId="2" borderId="91" xfId="0" applyFont="1" applyFill="1" applyBorder="1" applyAlignment="1">
      <alignment horizontal="center" vertical="center"/>
    </xf>
    <xf numFmtId="49" fontId="59" fillId="2" borderId="87" xfId="0" applyNumberFormat="1" applyFont="1" applyFill="1" applyBorder="1" applyAlignment="1">
      <alignment horizontal="left" vertical="center" wrapText="1"/>
    </xf>
    <xf numFmtId="49" fontId="59" fillId="2" borderId="88" xfId="0" applyNumberFormat="1" applyFont="1" applyFill="1" applyBorder="1" applyAlignment="1">
      <alignment horizontal="left" vertical="center" wrapText="1"/>
    </xf>
    <xf numFmtId="49" fontId="59" fillId="2" borderId="89" xfId="0" applyNumberFormat="1" applyFont="1" applyFill="1" applyBorder="1" applyAlignment="1">
      <alignment horizontal="left" vertical="center" wrapText="1"/>
    </xf>
    <xf numFmtId="0" fontId="0" fillId="2" borderId="90" xfId="0" applyFill="1" applyBorder="1" applyAlignment="1">
      <alignment horizontal="center" vertical="center" wrapText="1"/>
    </xf>
    <xf numFmtId="0" fontId="0" fillId="2" borderId="85" xfId="0" applyFill="1" applyBorder="1" applyAlignment="1">
      <alignment horizontal="center" vertical="center" wrapText="1"/>
    </xf>
    <xf numFmtId="0" fontId="0" fillId="2" borderId="84" xfId="0" applyFill="1" applyBorder="1" applyAlignment="1">
      <alignment horizontal="center" vertical="center" wrapText="1"/>
    </xf>
    <xf numFmtId="0" fontId="61" fillId="2" borderId="83" xfId="0" applyFont="1" applyFill="1" applyBorder="1" applyAlignment="1" applyProtection="1">
      <alignment horizontal="center" vertical="center" wrapText="1"/>
      <protection locked="0"/>
    </xf>
    <xf numFmtId="0" fontId="61" fillId="2" borderId="81" xfId="0" applyFont="1" applyFill="1" applyBorder="1" applyAlignment="1" applyProtection="1">
      <alignment horizontal="center" vertical="center" wrapText="1"/>
      <protection locked="0"/>
    </xf>
    <xf numFmtId="0" fontId="61" fillId="2" borderId="80" xfId="0" applyFont="1" applyFill="1" applyBorder="1" applyAlignment="1" applyProtection="1">
      <alignment horizontal="center" vertical="center" wrapText="1"/>
      <protection locked="0"/>
    </xf>
    <xf numFmtId="0" fontId="19" fillId="17" borderId="0" xfId="0" applyFont="1" applyFill="1" applyAlignment="1">
      <alignment horizontal="center"/>
    </xf>
    <xf numFmtId="0" fontId="38" fillId="17" borderId="0" xfId="2" applyFont="1" applyFill="1" applyAlignment="1">
      <alignment horizontal="left" vertical="center" wrapText="1"/>
    </xf>
    <xf numFmtId="0" fontId="37" fillId="17" borderId="0" xfId="0" applyFont="1" applyFill="1" applyAlignment="1">
      <alignment horizontal="left" vertical="center" wrapText="1"/>
    </xf>
    <xf numFmtId="0" fontId="62" fillId="17" borderId="40" xfId="1" applyFont="1" applyFill="1" applyBorder="1" applyAlignment="1">
      <alignment horizontal="center" vertical="center" wrapText="1"/>
    </xf>
    <xf numFmtId="0" fontId="26" fillId="17" borderId="0" xfId="0" applyFont="1" applyFill="1" applyAlignment="1">
      <alignment horizontal="center" vertical="center"/>
    </xf>
    <xf numFmtId="0" fontId="59" fillId="2" borderId="32" xfId="0" applyFont="1" applyFill="1" applyBorder="1" applyAlignment="1">
      <alignment horizontal="center" vertical="center" wrapText="1"/>
    </xf>
    <xf numFmtId="0" fontId="59" fillId="2" borderId="23" xfId="0" applyFont="1" applyFill="1" applyBorder="1" applyAlignment="1">
      <alignment horizontal="center" vertical="center" wrapText="1"/>
    </xf>
    <xf numFmtId="0" fontId="59" fillId="2" borderId="32" xfId="0" applyFont="1" applyFill="1" applyBorder="1" applyAlignment="1" applyProtection="1">
      <alignment horizontal="center" vertical="center" wrapText="1"/>
    </xf>
    <xf numFmtId="0" fontId="43" fillId="17" borderId="44" xfId="0" applyFont="1" applyFill="1" applyBorder="1" applyAlignment="1">
      <alignment horizontal="left" vertical="center" wrapText="1"/>
    </xf>
    <xf numFmtId="0" fontId="43" fillId="17" borderId="0" xfId="0" applyFont="1" applyFill="1" applyBorder="1" applyAlignment="1">
      <alignment horizontal="left" vertical="center" wrapText="1"/>
    </xf>
    <xf numFmtId="0" fontId="21" fillId="17" borderId="0" xfId="0" applyFont="1" applyFill="1" applyBorder="1" applyAlignment="1">
      <alignment horizontal="center" vertical="center"/>
    </xf>
    <xf numFmtId="0" fontId="21" fillId="17" borderId="45" xfId="0" applyFont="1" applyFill="1" applyBorder="1" applyAlignment="1">
      <alignment horizontal="center" vertical="center"/>
    </xf>
    <xf numFmtId="0" fontId="35" fillId="17" borderId="0" xfId="0" applyFont="1" applyFill="1" applyBorder="1" applyAlignment="1">
      <alignment horizontal="left" vertical="center" wrapText="1"/>
    </xf>
    <xf numFmtId="0" fontId="19" fillId="17" borderId="44" xfId="0" applyFont="1" applyFill="1" applyBorder="1" applyAlignment="1">
      <alignment horizontal="center"/>
    </xf>
    <xf numFmtId="0" fontId="19" fillId="17" borderId="0" xfId="0" applyFont="1" applyFill="1" applyBorder="1" applyAlignment="1">
      <alignment horizontal="center"/>
    </xf>
    <xf numFmtId="0" fontId="58" fillId="2" borderId="24" xfId="0" applyFont="1" applyFill="1" applyBorder="1" applyAlignment="1" applyProtection="1">
      <alignment horizontal="center" vertical="center"/>
      <protection locked="0"/>
    </xf>
    <xf numFmtId="0" fontId="58" fillId="2" borderId="43" xfId="0" applyFont="1" applyFill="1" applyBorder="1" applyAlignment="1" applyProtection="1">
      <alignment horizontal="center" vertical="center"/>
      <protection locked="0"/>
    </xf>
    <xf numFmtId="0" fontId="58" fillId="2" borderId="32" xfId="0" applyFont="1" applyFill="1" applyBorder="1" applyAlignment="1" applyProtection="1">
      <alignment horizontal="center" vertical="center"/>
      <protection locked="0"/>
    </xf>
    <xf numFmtId="49" fontId="0" fillId="2" borderId="24" xfId="0" applyNumberFormat="1" applyFill="1" applyBorder="1" applyAlignment="1" applyProtection="1">
      <alignment horizontal="left" vertical="center"/>
    </xf>
    <xf numFmtId="49" fontId="0" fillId="2" borderId="43" xfId="0" applyNumberFormat="1" applyFill="1" applyBorder="1" applyAlignment="1" applyProtection="1">
      <alignment horizontal="left" vertical="center"/>
    </xf>
    <xf numFmtId="49" fontId="0" fillId="2" borderId="32" xfId="0" applyNumberFormat="1" applyFill="1" applyBorder="1" applyAlignment="1" applyProtection="1">
      <alignment horizontal="left" vertical="center"/>
    </xf>
    <xf numFmtId="0" fontId="0" fillId="2" borderId="24" xfId="0" applyFill="1" applyBorder="1" applyAlignment="1" applyProtection="1">
      <alignment horizontal="left" vertical="center"/>
    </xf>
    <xf numFmtId="0" fontId="0" fillId="2" borderId="43" xfId="0" applyFill="1" applyBorder="1" applyAlignment="1" applyProtection="1">
      <alignment horizontal="left" vertical="center"/>
    </xf>
    <xf numFmtId="0" fontId="0" fillId="2" borderId="32" xfId="0" applyFill="1" applyBorder="1" applyAlignment="1" applyProtection="1">
      <alignment horizontal="left" vertical="center"/>
    </xf>
    <xf numFmtId="0" fontId="0" fillId="2" borderId="24" xfId="0" applyFill="1" applyBorder="1" applyAlignment="1" applyProtection="1">
      <alignment horizontal="left" vertical="center" wrapText="1"/>
    </xf>
    <xf numFmtId="0" fontId="0" fillId="2" borderId="43" xfId="0" applyFill="1" applyBorder="1" applyAlignment="1" applyProtection="1">
      <alignment horizontal="left" vertical="center" wrapText="1"/>
    </xf>
    <xf numFmtId="0" fontId="0" fillId="2" borderId="32" xfId="0" applyFill="1" applyBorder="1" applyAlignment="1" applyProtection="1">
      <alignment horizontal="left" vertical="center" wrapText="1"/>
    </xf>
    <xf numFmtId="0" fontId="69" fillId="17" borderId="26" xfId="0" applyFont="1" applyFill="1" applyBorder="1" applyAlignment="1">
      <alignment horizontal="center"/>
    </xf>
    <xf numFmtId="0" fontId="69" fillId="17" borderId="33" xfId="0" applyFont="1" applyFill="1" applyBorder="1" applyAlignment="1">
      <alignment horizontal="center"/>
    </xf>
    <xf numFmtId="0" fontId="69" fillId="17" borderId="27" xfId="0" applyFont="1" applyFill="1" applyBorder="1" applyAlignment="1">
      <alignment horizontal="center"/>
    </xf>
    <xf numFmtId="0" fontId="57" fillId="17" borderId="33" xfId="0" applyFont="1" applyFill="1" applyBorder="1" applyAlignment="1">
      <alignment horizontal="left" vertical="center" wrapText="1"/>
    </xf>
    <xf numFmtId="0" fontId="57" fillId="17" borderId="27" xfId="0" applyFont="1" applyFill="1" applyBorder="1" applyAlignment="1">
      <alignment horizontal="left" vertical="center" wrapText="1"/>
    </xf>
    <xf numFmtId="0" fontId="43" fillId="17" borderId="33" xfId="0" applyFont="1" applyFill="1" applyBorder="1" applyAlignment="1">
      <alignment horizontal="left" vertical="center" wrapText="1"/>
    </xf>
    <xf numFmtId="0" fontId="43" fillId="17" borderId="27" xfId="0" applyFont="1" applyFill="1" applyBorder="1" applyAlignment="1">
      <alignment horizontal="left" vertical="center" wrapText="1"/>
    </xf>
    <xf numFmtId="0" fontId="14" fillId="2" borderId="55" xfId="0" applyFont="1" applyFill="1" applyBorder="1" applyAlignment="1">
      <alignment horizontal="center" vertical="center" wrapText="1"/>
    </xf>
    <xf numFmtId="0" fontId="14" fillId="2" borderId="56" xfId="0" applyFont="1" applyFill="1" applyBorder="1" applyAlignment="1">
      <alignment horizontal="center" vertical="center" wrapText="1"/>
    </xf>
    <xf numFmtId="49" fontId="40" fillId="2" borderId="57" xfId="0" applyNumberFormat="1" applyFont="1" applyFill="1" applyBorder="1" applyAlignment="1">
      <alignment horizontal="center" vertical="center" wrapText="1"/>
    </xf>
    <xf numFmtId="49" fontId="40" fillId="2" borderId="59" xfId="0" applyNumberFormat="1" applyFont="1" applyFill="1" applyBorder="1" applyAlignment="1">
      <alignment horizontal="center" vertical="center" wrapText="1"/>
    </xf>
    <xf numFmtId="49" fontId="40" fillId="2" borderId="60" xfId="0" applyNumberFormat="1" applyFont="1" applyFill="1" applyBorder="1" applyAlignment="1">
      <alignment horizontal="center" vertical="center" wrapText="1"/>
    </xf>
    <xf numFmtId="49" fontId="40" fillId="2" borderId="111" xfId="0" applyNumberFormat="1" applyFont="1" applyFill="1" applyBorder="1" applyAlignment="1">
      <alignment horizontal="center" vertical="center" wrapText="1"/>
    </xf>
    <xf numFmtId="49" fontId="40" fillId="2" borderId="73" xfId="0" applyNumberFormat="1" applyFont="1" applyFill="1" applyBorder="1" applyAlignment="1">
      <alignment horizontal="center" vertical="center" wrapText="1"/>
    </xf>
    <xf numFmtId="49" fontId="40" fillId="2" borderId="112" xfId="0" applyNumberFormat="1" applyFont="1" applyFill="1" applyBorder="1" applyAlignment="1">
      <alignment horizontal="center" vertical="center" wrapText="1"/>
    </xf>
    <xf numFmtId="1" fontId="0" fillId="2" borderId="61" xfId="0" applyNumberFormat="1" applyFill="1" applyBorder="1" applyAlignment="1">
      <alignment horizontal="center" vertical="center"/>
    </xf>
    <xf numFmtId="1" fontId="0" fillId="2" borderId="58" xfId="0" applyNumberFormat="1" applyFill="1" applyBorder="1" applyAlignment="1">
      <alignment horizontal="center" vertical="center"/>
    </xf>
    <xf numFmtId="0" fontId="14" fillId="0" borderId="61"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4" fillId="0" borderId="58" xfId="0" applyFont="1" applyFill="1" applyBorder="1" applyAlignment="1">
      <alignment horizontal="center" vertical="center" wrapText="1"/>
    </xf>
    <xf numFmtId="1" fontId="0" fillId="2" borderId="65" xfId="0" applyNumberFormat="1" applyFill="1" applyBorder="1" applyAlignment="1">
      <alignment horizontal="center" vertical="center"/>
    </xf>
    <xf numFmtId="49" fontId="0" fillId="2" borderId="55" xfId="0" applyNumberFormat="1" applyFill="1" applyBorder="1" applyAlignment="1">
      <alignment horizontal="left" vertical="center" wrapText="1"/>
    </xf>
    <xf numFmtId="49" fontId="0" fillId="2" borderId="113" xfId="0" applyNumberFormat="1" applyFill="1" applyBorder="1" applyAlignment="1">
      <alignment horizontal="left" vertical="center" wrapText="1"/>
    </xf>
    <xf numFmtId="49" fontId="0" fillId="2" borderId="58" xfId="0" applyNumberFormat="1" applyFill="1" applyBorder="1" applyAlignment="1">
      <alignment horizontal="left" vertical="center" wrapText="1"/>
    </xf>
    <xf numFmtId="49" fontId="0" fillId="2" borderId="56" xfId="0" applyNumberFormat="1" applyFill="1" applyBorder="1" applyAlignment="1">
      <alignment horizontal="left" vertical="center" wrapText="1"/>
    </xf>
    <xf numFmtId="0" fontId="72" fillId="2" borderId="52" xfId="0" applyFont="1" applyFill="1" applyBorder="1" applyAlignment="1">
      <alignment horizontal="center" vertical="center" wrapText="1"/>
    </xf>
    <xf numFmtId="0" fontId="72" fillId="2" borderId="109" xfId="0" applyFont="1" applyFill="1" applyBorder="1" applyAlignment="1">
      <alignment horizontal="center" vertical="center" wrapText="1"/>
    </xf>
    <xf numFmtId="0" fontId="0" fillId="2" borderId="61" xfId="0" applyFill="1" applyBorder="1" applyAlignment="1">
      <alignment horizontal="left" vertical="center" wrapText="1"/>
    </xf>
    <xf numFmtId="0" fontId="0" fillId="2" borderId="58" xfId="0" applyFill="1" applyBorder="1" applyAlignment="1">
      <alignment horizontal="left" vertical="center" wrapText="1"/>
    </xf>
    <xf numFmtId="49" fontId="0" fillId="2" borderId="61" xfId="0" applyNumberFormat="1" applyFill="1" applyBorder="1" applyAlignment="1">
      <alignment horizontal="left" vertical="center" wrapText="1"/>
    </xf>
    <xf numFmtId="0" fontId="72" fillId="2" borderId="66" xfId="0" applyFont="1" applyFill="1" applyBorder="1" applyAlignment="1">
      <alignment horizontal="center" vertical="center" wrapText="1"/>
    </xf>
    <xf numFmtId="0" fontId="72" fillId="2" borderId="110" xfId="0" applyFont="1" applyFill="1" applyBorder="1" applyAlignment="1">
      <alignment horizontal="center" vertical="center" wrapText="1"/>
    </xf>
    <xf numFmtId="0" fontId="72" fillId="2" borderId="54" xfId="0" applyFont="1" applyFill="1" applyBorder="1" applyAlignment="1">
      <alignment horizontal="center" vertical="center" wrapText="1"/>
    </xf>
    <xf numFmtId="0" fontId="72" fillId="2" borderId="53" xfId="0" applyFont="1" applyFill="1" applyBorder="1" applyAlignment="1">
      <alignment horizontal="center" vertical="center" wrapText="1"/>
    </xf>
    <xf numFmtId="0" fontId="0" fillId="2" borderId="55" xfId="0" applyFill="1" applyBorder="1" applyAlignment="1">
      <alignment horizontal="left" vertical="center" wrapText="1"/>
    </xf>
    <xf numFmtId="0" fontId="0" fillId="2" borderId="56" xfId="0" applyFill="1" applyBorder="1" applyAlignment="1">
      <alignment horizontal="left" vertical="center" wrapText="1"/>
    </xf>
    <xf numFmtId="0" fontId="24" fillId="2" borderId="68" xfId="0" applyFont="1" applyFill="1" applyBorder="1" applyAlignment="1">
      <alignment horizontal="left" vertical="center" wrapText="1"/>
    </xf>
    <xf numFmtId="0" fontId="3" fillId="2" borderId="68" xfId="0" applyFont="1" applyFill="1" applyBorder="1" applyAlignment="1">
      <alignment horizontal="left" vertical="center" wrapText="1"/>
    </xf>
    <xf numFmtId="0" fontId="0" fillId="2" borderId="55" xfId="0" applyFill="1" applyBorder="1" applyAlignment="1">
      <alignment horizontal="center" vertical="center"/>
    </xf>
    <xf numFmtId="0" fontId="0" fillId="2" borderId="58" xfId="0" applyFill="1" applyBorder="1" applyAlignment="1">
      <alignment horizontal="center" vertical="center"/>
    </xf>
    <xf numFmtId="0" fontId="58" fillId="2" borderId="0" xfId="0" applyFont="1" applyFill="1" applyAlignment="1">
      <alignment horizontal="center"/>
    </xf>
    <xf numFmtId="0" fontId="0" fillId="2" borderId="56" xfId="0" applyFill="1" applyBorder="1" applyAlignment="1">
      <alignment horizontal="center" vertical="center"/>
    </xf>
    <xf numFmtId="49" fontId="40" fillId="2" borderId="0" xfId="0" applyNumberFormat="1" applyFont="1" applyFill="1" applyBorder="1" applyAlignment="1">
      <alignment horizontal="center" vertical="center" wrapText="1"/>
    </xf>
    <xf numFmtId="0" fontId="0" fillId="2" borderId="61" xfId="0" applyFill="1" applyBorder="1" applyAlignment="1">
      <alignment horizontal="center" vertical="center"/>
    </xf>
    <xf numFmtId="0" fontId="61" fillId="2" borderId="69" xfId="0" applyFont="1" applyFill="1" applyBorder="1" applyAlignment="1">
      <alignment horizontal="center"/>
    </xf>
    <xf numFmtId="0" fontId="61" fillId="2" borderId="73" xfId="0" applyFont="1" applyFill="1" applyBorder="1" applyAlignment="1">
      <alignment horizontal="center"/>
    </xf>
    <xf numFmtId="0" fontId="72" fillId="2" borderId="57" xfId="0" applyFont="1" applyFill="1" applyBorder="1" applyAlignment="1">
      <alignment horizontal="center" vertical="center" wrapText="1"/>
    </xf>
    <xf numFmtId="0" fontId="72" fillId="2" borderId="60" xfId="0" applyFont="1" applyFill="1" applyBorder="1" applyAlignment="1">
      <alignment horizontal="center" vertical="center" wrapText="1"/>
    </xf>
    <xf numFmtId="0" fontId="73" fillId="2" borderId="0" xfId="0" applyFont="1" applyFill="1" applyAlignment="1">
      <alignment horizontal="center"/>
    </xf>
    <xf numFmtId="165" fontId="3" fillId="2" borderId="57" xfId="0" applyNumberFormat="1" applyFont="1" applyFill="1" applyBorder="1" applyAlignment="1">
      <alignment horizontal="left" vertical="center" wrapText="1"/>
    </xf>
    <xf numFmtId="165" fontId="3" fillId="2" borderId="59" xfId="0" applyNumberFormat="1" applyFont="1" applyFill="1" applyBorder="1" applyAlignment="1">
      <alignment horizontal="left" vertical="center" wrapText="1"/>
    </xf>
    <xf numFmtId="165" fontId="3" fillId="2" borderId="60" xfId="0" applyNumberFormat="1" applyFont="1" applyFill="1" applyBorder="1" applyAlignment="1">
      <alignment horizontal="left" vertical="center" wrapText="1"/>
    </xf>
    <xf numFmtId="0" fontId="22" fillId="2" borderId="0" xfId="0" applyFont="1" applyFill="1" applyAlignment="1">
      <alignment horizontal="center"/>
    </xf>
    <xf numFmtId="49" fontId="87" fillId="2" borderId="0" xfId="0" applyNumberFormat="1" applyFont="1" applyFill="1" applyAlignment="1">
      <alignment horizontal="center" vertical="center"/>
    </xf>
    <xf numFmtId="0" fontId="87" fillId="2" borderId="0" xfId="0" applyNumberFormat="1" applyFont="1" applyFill="1" applyAlignment="1">
      <alignment horizontal="center" vertical="center"/>
    </xf>
    <xf numFmtId="0" fontId="74" fillId="2" borderId="0" xfId="0" applyFont="1" applyFill="1" applyAlignment="1">
      <alignment horizontal="center"/>
    </xf>
  </cellXfs>
  <cellStyles count="4">
    <cellStyle name="40% - Énfasis1" xfId="2" builtinId="31"/>
    <cellStyle name="Énfasis1" xfId="1" builtinId="29"/>
    <cellStyle name="Hipervínculo" xfId="3" builtinId="8"/>
    <cellStyle name="Normal" xfId="0" builtinId="0"/>
  </cellStyles>
  <dxfs count="105">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theme="0" tint="-0.24994659260841701"/>
        </patternFill>
      </fill>
    </dxf>
    <dxf>
      <border>
        <vertical/>
        <horizontal/>
      </border>
    </dxf>
    <dxf>
      <font>
        <color theme="1"/>
      </font>
      <fill>
        <patternFill>
          <bgColor rgb="FFC00000"/>
        </patternFill>
      </fill>
    </dxf>
    <dxf>
      <font>
        <color theme="1"/>
      </font>
      <fill>
        <patternFill>
          <bgColor rgb="FFFFC000"/>
        </patternFill>
      </fill>
    </dxf>
    <dxf>
      <font>
        <color auto="1"/>
      </font>
      <fill>
        <patternFill>
          <bgColor rgb="FFFFFF00"/>
        </patternFill>
      </fill>
    </dxf>
    <dxf>
      <font>
        <color auto="1"/>
      </font>
      <fill>
        <patternFill>
          <bgColor rgb="FF92D050"/>
        </patternFill>
      </fill>
    </dxf>
    <dxf>
      <font>
        <color theme="1"/>
      </font>
      <fill>
        <patternFill>
          <bgColor rgb="FFC00000"/>
        </patternFill>
      </fill>
    </dxf>
    <dxf>
      <font>
        <color theme="1"/>
      </font>
      <fill>
        <patternFill>
          <bgColor rgb="FFFFC000"/>
        </patternFill>
      </fill>
    </dxf>
    <dxf>
      <font>
        <color auto="1"/>
      </font>
      <fill>
        <patternFill>
          <bgColor rgb="FFFFFF00"/>
        </patternFill>
      </fill>
    </dxf>
    <dxf>
      <font>
        <color auto="1"/>
      </font>
      <fill>
        <patternFill>
          <bgColor rgb="FF92D050"/>
        </patternFill>
      </fill>
    </dxf>
    <dxf>
      <fill>
        <patternFill>
          <bgColor theme="0" tint="-0.24994659260841701"/>
        </patternFill>
      </fill>
    </dxf>
    <dxf>
      <fill>
        <patternFill>
          <bgColor rgb="FF00B050"/>
        </patternFill>
      </fill>
      <border>
        <vertical/>
        <horizontal/>
      </border>
    </dxf>
    <dxf>
      <fill>
        <patternFill>
          <bgColor rgb="FFFFFF00"/>
        </patternFill>
      </fill>
      <border>
        <vertical/>
        <horizontal/>
      </border>
    </dxf>
    <dxf>
      <fill>
        <patternFill>
          <bgColor rgb="FFFFC000"/>
        </patternFill>
      </fill>
      <border>
        <vertical/>
        <horizontal/>
      </border>
    </dxf>
    <dxf>
      <fill>
        <patternFill>
          <bgColor rgb="FFC00000"/>
        </patternFill>
      </fill>
      <border>
        <vertical/>
        <horizontal/>
      </border>
    </dxf>
    <dxf>
      <font>
        <color auto="1"/>
      </font>
    </dxf>
    <dxf>
      <font>
        <color auto="1"/>
      </font>
    </dxf>
  </dxfs>
  <tableStyles count="0" defaultTableStyle="TableStyleMedium2" defaultPivotStyle="PivotStyleLight16"/>
  <colors>
    <mruColors>
      <color rgb="FF006600"/>
      <color rgb="FF663300"/>
      <color rgb="FF336600"/>
      <color rgb="FF008000"/>
      <color rgb="FF333300"/>
      <color rgb="FF003300"/>
      <color rgb="FF595959"/>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164885430724057E-2"/>
          <c:y val="0.1192093982780721"/>
          <c:w val="0.93864560884855186"/>
          <c:h val="0.80567713077931946"/>
        </c:manualLayout>
      </c:layout>
      <c:scatterChart>
        <c:scatterStyle val="smoothMarker"/>
        <c:varyColors val="0"/>
        <c:ser>
          <c:idx val="0"/>
          <c:order val="0"/>
          <c:tx>
            <c:strRef>
              <c:f>'Mapa de Calor'!$M$7</c:f>
              <c:strCache>
                <c:ptCount val="1"/>
              </c:strCache>
            </c:strRef>
          </c:tx>
          <c:marker>
            <c:symbol val="diamond"/>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Calor'!$Q$7</c:f>
              <c:numCache>
                <c:formatCode>General</c:formatCode>
                <c:ptCount val="1"/>
              </c:numCache>
            </c:numRef>
          </c:xVal>
          <c:yVal>
            <c:numRef>
              <c:f>'Mapa de Calor'!$Q$7</c:f>
              <c:numCache>
                <c:formatCode>General</c:formatCode>
                <c:ptCount val="1"/>
              </c:numCache>
            </c:numRef>
          </c:yVal>
          <c:smooth val="1"/>
          <c:extLst>
            <c:ext xmlns:c16="http://schemas.microsoft.com/office/drawing/2014/chart" uri="{C3380CC4-5D6E-409C-BE32-E72D297353CC}">
              <c16:uniqueId val="{00000000-C54A-4D0A-BDDA-B4E16A746068}"/>
            </c:ext>
          </c:extLst>
        </c:ser>
        <c:ser>
          <c:idx val="1"/>
          <c:order val="1"/>
          <c:tx>
            <c:strRef>
              <c:f>'Mapa de Calor'!$M$8</c:f>
              <c:strCache>
                <c:ptCount val="1"/>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Calor'!$Q$8</c:f>
              <c:numCache>
                <c:formatCode>General</c:formatCode>
                <c:ptCount val="1"/>
              </c:numCache>
            </c:numRef>
          </c:xVal>
          <c:yVal>
            <c:numRef>
              <c:f>'Mapa de Calor'!$Q$8</c:f>
              <c:numCache>
                <c:formatCode>General</c:formatCode>
                <c:ptCount val="1"/>
              </c:numCache>
            </c:numRef>
          </c:yVal>
          <c:smooth val="1"/>
          <c:extLst>
            <c:ext xmlns:c16="http://schemas.microsoft.com/office/drawing/2014/chart" uri="{C3380CC4-5D6E-409C-BE32-E72D297353CC}">
              <c16:uniqueId val="{00000001-C54A-4D0A-BDDA-B4E16A746068}"/>
            </c:ext>
          </c:extLst>
        </c:ser>
        <c:ser>
          <c:idx val="2"/>
          <c:order val="2"/>
          <c:tx>
            <c:strRef>
              <c:f>'Mapa de Calor'!$M$9</c:f>
              <c:strCache>
                <c:ptCount val="1"/>
              </c:strCache>
            </c:strRef>
          </c:tx>
          <c:dPt>
            <c:idx val="0"/>
            <c:marker>
              <c:symbol val="triangle"/>
              <c:size val="10"/>
            </c:marker>
            <c:bubble3D val="0"/>
            <c:extLst>
              <c:ext xmlns:c16="http://schemas.microsoft.com/office/drawing/2014/chart" uri="{C3380CC4-5D6E-409C-BE32-E72D297353CC}">
                <c16:uniqueId val="{00000002-C54A-4D0A-BDDA-B4E16A746068}"/>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Calor'!$Q$9</c:f>
              <c:numCache>
                <c:formatCode>General</c:formatCode>
                <c:ptCount val="1"/>
              </c:numCache>
            </c:numRef>
          </c:xVal>
          <c:yVal>
            <c:numRef>
              <c:f>'Mapa de Calor'!$Q$9</c:f>
              <c:numCache>
                <c:formatCode>General</c:formatCode>
                <c:ptCount val="1"/>
              </c:numCache>
            </c:numRef>
          </c:yVal>
          <c:smooth val="1"/>
          <c:extLst>
            <c:ext xmlns:c16="http://schemas.microsoft.com/office/drawing/2014/chart" uri="{C3380CC4-5D6E-409C-BE32-E72D297353CC}">
              <c16:uniqueId val="{00000003-C54A-4D0A-BDDA-B4E16A746068}"/>
            </c:ext>
          </c:extLst>
        </c:ser>
        <c:ser>
          <c:idx val="3"/>
          <c:order val="3"/>
          <c:tx>
            <c:strRef>
              <c:f>'Mapa de Calor'!$M$10</c:f>
              <c:strCache>
                <c:ptCount val="1"/>
              </c:strCache>
            </c:strRef>
          </c:tx>
          <c:marker>
            <c:symbol val="x"/>
            <c:size val="12"/>
            <c:spPr>
              <a:solidFill>
                <a:schemeClr val="accent1">
                  <a:alpha val="54000"/>
                </a:schemeClr>
              </a:solidFill>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Calor'!$Q$10</c:f>
              <c:numCache>
                <c:formatCode>General</c:formatCode>
                <c:ptCount val="1"/>
              </c:numCache>
            </c:numRef>
          </c:xVal>
          <c:yVal>
            <c:numRef>
              <c:f>'Mapa de Calor'!$Q$10</c:f>
              <c:numCache>
                <c:formatCode>General</c:formatCode>
                <c:ptCount val="1"/>
              </c:numCache>
            </c:numRef>
          </c:yVal>
          <c:smooth val="1"/>
          <c:extLst>
            <c:ext xmlns:c16="http://schemas.microsoft.com/office/drawing/2014/chart" uri="{C3380CC4-5D6E-409C-BE32-E72D297353CC}">
              <c16:uniqueId val="{00000004-C54A-4D0A-BDDA-B4E16A746068}"/>
            </c:ext>
          </c:extLst>
        </c:ser>
        <c:ser>
          <c:idx val="4"/>
          <c:order val="4"/>
          <c:tx>
            <c:strRef>
              <c:f>'Mapa de Calor'!$M$11</c:f>
              <c:strCache>
                <c:ptCount val="1"/>
              </c:strCache>
            </c:strRef>
          </c:tx>
          <c:marker>
            <c:symbol val="star"/>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Calor'!$Q$11</c:f>
              <c:numCache>
                <c:formatCode>General</c:formatCode>
                <c:ptCount val="1"/>
              </c:numCache>
            </c:numRef>
          </c:xVal>
          <c:yVal>
            <c:numRef>
              <c:f>'Mapa de Calor'!$Q$11</c:f>
              <c:numCache>
                <c:formatCode>General</c:formatCode>
                <c:ptCount val="1"/>
              </c:numCache>
            </c:numRef>
          </c:yVal>
          <c:smooth val="1"/>
          <c:extLst>
            <c:ext xmlns:c16="http://schemas.microsoft.com/office/drawing/2014/chart" uri="{C3380CC4-5D6E-409C-BE32-E72D297353CC}">
              <c16:uniqueId val="{00000005-C54A-4D0A-BDDA-B4E16A746068}"/>
            </c:ext>
          </c:extLst>
        </c:ser>
        <c:ser>
          <c:idx val="5"/>
          <c:order val="5"/>
          <c:tx>
            <c:strRef>
              <c:f>'Mapa de Calor'!$M$12</c:f>
              <c:strCache>
                <c:ptCount val="1"/>
              </c:strCache>
            </c:strRef>
          </c:tx>
          <c:marker>
            <c:symbol val="square"/>
            <c:size val="7"/>
            <c:spPr>
              <a:solidFill>
                <a:schemeClr val="accent1"/>
              </a:solidFill>
            </c:spPr>
          </c:marker>
          <c:dPt>
            <c:idx val="0"/>
            <c:marker>
              <c:symbol val="square"/>
              <c:size val="10"/>
            </c:marker>
            <c:bubble3D val="0"/>
            <c:extLst>
              <c:ext xmlns:c16="http://schemas.microsoft.com/office/drawing/2014/chart" uri="{C3380CC4-5D6E-409C-BE32-E72D297353CC}">
                <c16:uniqueId val="{00000006-C54A-4D0A-BDDA-B4E16A746068}"/>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Calor'!$Q$12</c:f>
              <c:numCache>
                <c:formatCode>General</c:formatCode>
                <c:ptCount val="1"/>
              </c:numCache>
            </c:numRef>
          </c:xVal>
          <c:yVal>
            <c:numRef>
              <c:f>'Mapa de Calor'!$Q$12</c:f>
              <c:numCache>
                <c:formatCode>General</c:formatCode>
                <c:ptCount val="1"/>
              </c:numCache>
            </c:numRef>
          </c:yVal>
          <c:smooth val="1"/>
          <c:extLst>
            <c:ext xmlns:c16="http://schemas.microsoft.com/office/drawing/2014/chart" uri="{C3380CC4-5D6E-409C-BE32-E72D297353CC}">
              <c16:uniqueId val="{00000007-C54A-4D0A-BDDA-B4E16A746068}"/>
            </c:ext>
          </c:extLst>
        </c:ser>
        <c:ser>
          <c:idx val="6"/>
          <c:order val="6"/>
          <c:tx>
            <c:strRef>
              <c:f>'Mapa de Calor'!$M$13</c:f>
              <c:strCache>
                <c:ptCount val="1"/>
              </c:strCache>
            </c:strRef>
          </c:tx>
          <c:marker>
            <c:spPr>
              <a:ln w="63500"/>
            </c:spPr>
          </c:marker>
          <c:dPt>
            <c:idx val="0"/>
            <c:marker>
              <c:symbol val="plus"/>
              <c:size val="10"/>
            </c:marker>
            <c:bubble3D val="0"/>
            <c:extLst>
              <c:ext xmlns:c16="http://schemas.microsoft.com/office/drawing/2014/chart" uri="{C3380CC4-5D6E-409C-BE32-E72D297353CC}">
                <c16:uniqueId val="{00000008-C54A-4D0A-BDDA-B4E16A746068}"/>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Calor'!$Q$13</c:f>
              <c:numCache>
                <c:formatCode>General</c:formatCode>
                <c:ptCount val="1"/>
              </c:numCache>
            </c:numRef>
          </c:xVal>
          <c:yVal>
            <c:numRef>
              <c:f>'Mapa de Calor'!$Q$13</c:f>
              <c:numCache>
                <c:formatCode>General</c:formatCode>
                <c:ptCount val="1"/>
              </c:numCache>
            </c:numRef>
          </c:yVal>
          <c:smooth val="1"/>
          <c:extLst>
            <c:ext xmlns:c16="http://schemas.microsoft.com/office/drawing/2014/chart" uri="{C3380CC4-5D6E-409C-BE32-E72D297353CC}">
              <c16:uniqueId val="{00000009-C54A-4D0A-BDDA-B4E16A746068}"/>
            </c:ext>
          </c:extLst>
        </c:ser>
        <c:ser>
          <c:idx val="7"/>
          <c:order val="7"/>
          <c:tx>
            <c:strRef>
              <c:f>'Mapa de Calor'!$M$14</c:f>
              <c:strCache>
                <c:ptCount val="1"/>
              </c:strCache>
            </c:strRef>
          </c:tx>
          <c:marker>
            <c:symbol val="dot"/>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Calor'!$Q$14</c:f>
              <c:numCache>
                <c:formatCode>General</c:formatCode>
                <c:ptCount val="1"/>
              </c:numCache>
            </c:numRef>
          </c:xVal>
          <c:yVal>
            <c:numRef>
              <c:f>'Mapa de Calor'!$Q$14</c:f>
              <c:numCache>
                <c:formatCode>General</c:formatCode>
                <c:ptCount val="1"/>
              </c:numCache>
            </c:numRef>
          </c:yVal>
          <c:smooth val="1"/>
          <c:extLst>
            <c:ext xmlns:c16="http://schemas.microsoft.com/office/drawing/2014/chart" uri="{C3380CC4-5D6E-409C-BE32-E72D297353CC}">
              <c16:uniqueId val="{0000000A-C54A-4D0A-BDDA-B4E16A746068}"/>
            </c:ext>
          </c:extLst>
        </c:ser>
        <c:dLbls>
          <c:showLegendKey val="0"/>
          <c:showVal val="0"/>
          <c:showCatName val="0"/>
          <c:showSerName val="0"/>
          <c:showPercent val="0"/>
          <c:showBubbleSize val="0"/>
        </c:dLbls>
        <c:axId val="113182592"/>
        <c:axId val="113184128"/>
      </c:scatterChart>
      <c:valAx>
        <c:axId val="1131825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3184128"/>
        <c:crossesAt val="0"/>
        <c:crossBetween val="midCat"/>
      </c:valAx>
      <c:valAx>
        <c:axId val="113184128"/>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rgbClr val="595959"/>
                </a:solidFill>
                <a:latin typeface="+mn-lt"/>
                <a:ea typeface="+mn-ea"/>
                <a:cs typeface="+mn-cs"/>
              </a:defRPr>
            </a:pPr>
            <a:endParaRPr lang="es-CR"/>
          </a:p>
        </c:txPr>
        <c:crossAx val="113182592"/>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164885430724057E-2"/>
          <c:y val="0.1192093982780721"/>
          <c:w val="0.93864560884855186"/>
          <c:h val="0.80567713077931946"/>
        </c:manualLayout>
      </c:layout>
      <c:scatterChart>
        <c:scatterStyle val="smoothMarker"/>
        <c:varyColors val="0"/>
        <c:ser>
          <c:idx val="0"/>
          <c:order val="0"/>
          <c:tx>
            <c:strRef>
              <c:f>'[1]Mapa de Calor'!$M$12</c:f>
              <c:strCache>
                <c:ptCount val="1"/>
                <c:pt idx="0">
                  <c:v>1</c:v>
                </c:pt>
              </c:strCache>
            </c:strRef>
          </c:tx>
          <c:marker>
            <c:symbol val="diamond"/>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Calor'!$Q$12</c:f>
              <c:numCache>
                <c:formatCode>General</c:formatCode>
                <c:ptCount val="1"/>
                <c:pt idx="0">
                  <c:v>0</c:v>
                </c:pt>
              </c:numCache>
            </c:numRef>
          </c:xVal>
          <c:yVal>
            <c:numRef>
              <c:f>'[1]Mapa de Calor'!$Q$12</c:f>
              <c:numCache>
                <c:formatCode>General</c:formatCode>
                <c:ptCount val="1"/>
                <c:pt idx="0">
                  <c:v>0</c:v>
                </c:pt>
              </c:numCache>
            </c:numRef>
          </c:yVal>
          <c:smooth val="1"/>
          <c:extLst>
            <c:ext xmlns:c16="http://schemas.microsoft.com/office/drawing/2014/chart" uri="{C3380CC4-5D6E-409C-BE32-E72D297353CC}">
              <c16:uniqueId val="{00000000-A8AE-4E0E-BBEA-811C22D01D11}"/>
            </c:ext>
          </c:extLst>
        </c:ser>
        <c:ser>
          <c:idx val="1"/>
          <c:order val="1"/>
          <c:tx>
            <c:strRef>
              <c:f>'[1]Mapa de Calor'!$M$13</c:f>
              <c:strCache>
                <c:ptCount val="1"/>
                <c:pt idx="0">
                  <c:v>2</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Calor'!$Q$13</c:f>
              <c:numCache>
                <c:formatCode>General</c:formatCode>
                <c:ptCount val="1"/>
                <c:pt idx="0">
                  <c:v>0</c:v>
                </c:pt>
              </c:numCache>
            </c:numRef>
          </c:xVal>
          <c:yVal>
            <c:numRef>
              <c:f>'[1]Mapa de Calor'!$Q$13</c:f>
              <c:numCache>
                <c:formatCode>General</c:formatCode>
                <c:ptCount val="1"/>
                <c:pt idx="0">
                  <c:v>0</c:v>
                </c:pt>
              </c:numCache>
            </c:numRef>
          </c:yVal>
          <c:smooth val="1"/>
          <c:extLst>
            <c:ext xmlns:c16="http://schemas.microsoft.com/office/drawing/2014/chart" uri="{C3380CC4-5D6E-409C-BE32-E72D297353CC}">
              <c16:uniqueId val="{00000001-A8AE-4E0E-BBEA-811C22D01D11}"/>
            </c:ext>
          </c:extLst>
        </c:ser>
        <c:ser>
          <c:idx val="2"/>
          <c:order val="2"/>
          <c:tx>
            <c:strRef>
              <c:f>'[1]Mapa de Calor'!$M$14</c:f>
              <c:strCache>
                <c:ptCount val="1"/>
                <c:pt idx="0">
                  <c:v>3</c:v>
                </c:pt>
              </c:strCache>
            </c:strRef>
          </c:tx>
          <c:dPt>
            <c:idx val="0"/>
            <c:marker>
              <c:symbol val="triangle"/>
              <c:size val="10"/>
            </c:marker>
            <c:bubble3D val="0"/>
            <c:extLst>
              <c:ext xmlns:c16="http://schemas.microsoft.com/office/drawing/2014/chart" uri="{C3380CC4-5D6E-409C-BE32-E72D297353CC}">
                <c16:uniqueId val="{00000002-A8AE-4E0E-BBEA-811C22D01D11}"/>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Calor'!$Q$14</c:f>
              <c:numCache>
                <c:formatCode>General</c:formatCode>
                <c:ptCount val="1"/>
                <c:pt idx="0">
                  <c:v>0</c:v>
                </c:pt>
              </c:numCache>
            </c:numRef>
          </c:xVal>
          <c:yVal>
            <c:numRef>
              <c:f>'[1]Mapa de Calor'!$Q$14</c:f>
              <c:numCache>
                <c:formatCode>General</c:formatCode>
                <c:ptCount val="1"/>
                <c:pt idx="0">
                  <c:v>0</c:v>
                </c:pt>
              </c:numCache>
            </c:numRef>
          </c:yVal>
          <c:smooth val="1"/>
          <c:extLst>
            <c:ext xmlns:c16="http://schemas.microsoft.com/office/drawing/2014/chart" uri="{C3380CC4-5D6E-409C-BE32-E72D297353CC}">
              <c16:uniqueId val="{00000003-A8AE-4E0E-BBEA-811C22D01D11}"/>
            </c:ext>
          </c:extLst>
        </c:ser>
        <c:ser>
          <c:idx val="3"/>
          <c:order val="3"/>
          <c:tx>
            <c:strRef>
              <c:f>'[1]Mapa de Calor'!$M$15</c:f>
              <c:strCache>
                <c:ptCount val="1"/>
                <c:pt idx="0">
                  <c:v>4</c:v>
                </c:pt>
              </c:strCache>
            </c:strRef>
          </c:tx>
          <c:marker>
            <c:symbol val="x"/>
            <c:size val="12"/>
            <c:spPr>
              <a:solidFill>
                <a:schemeClr val="accent1">
                  <a:alpha val="54000"/>
                </a:schemeClr>
              </a:solidFill>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Calor'!$Q$15</c:f>
              <c:numCache>
                <c:formatCode>General</c:formatCode>
                <c:ptCount val="1"/>
                <c:pt idx="0">
                  <c:v>0</c:v>
                </c:pt>
              </c:numCache>
            </c:numRef>
          </c:xVal>
          <c:yVal>
            <c:numRef>
              <c:f>'[1]Mapa de Calor'!$Q$15</c:f>
              <c:numCache>
                <c:formatCode>General</c:formatCode>
                <c:ptCount val="1"/>
                <c:pt idx="0">
                  <c:v>0</c:v>
                </c:pt>
              </c:numCache>
            </c:numRef>
          </c:yVal>
          <c:smooth val="1"/>
          <c:extLst>
            <c:ext xmlns:c16="http://schemas.microsoft.com/office/drawing/2014/chart" uri="{C3380CC4-5D6E-409C-BE32-E72D297353CC}">
              <c16:uniqueId val="{00000004-A8AE-4E0E-BBEA-811C22D01D11}"/>
            </c:ext>
          </c:extLst>
        </c:ser>
        <c:ser>
          <c:idx val="4"/>
          <c:order val="4"/>
          <c:tx>
            <c:strRef>
              <c:f>'[1]Mapa de Calor'!$M$16</c:f>
              <c:strCache>
                <c:ptCount val="1"/>
                <c:pt idx="0">
                  <c:v>5</c:v>
                </c:pt>
              </c:strCache>
            </c:strRef>
          </c:tx>
          <c:marker>
            <c:symbol val="star"/>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Calor'!$Q$16</c:f>
              <c:numCache>
                <c:formatCode>General</c:formatCode>
                <c:ptCount val="1"/>
                <c:pt idx="0">
                  <c:v>0</c:v>
                </c:pt>
              </c:numCache>
            </c:numRef>
          </c:xVal>
          <c:yVal>
            <c:numRef>
              <c:f>'[1]Mapa de Calor'!$Q$16</c:f>
              <c:numCache>
                <c:formatCode>General</c:formatCode>
                <c:ptCount val="1"/>
                <c:pt idx="0">
                  <c:v>0</c:v>
                </c:pt>
              </c:numCache>
            </c:numRef>
          </c:yVal>
          <c:smooth val="1"/>
          <c:extLst>
            <c:ext xmlns:c16="http://schemas.microsoft.com/office/drawing/2014/chart" uri="{C3380CC4-5D6E-409C-BE32-E72D297353CC}">
              <c16:uniqueId val="{00000005-A8AE-4E0E-BBEA-811C22D01D11}"/>
            </c:ext>
          </c:extLst>
        </c:ser>
        <c:ser>
          <c:idx val="5"/>
          <c:order val="5"/>
          <c:tx>
            <c:strRef>
              <c:f>'[1]Mapa de Calor'!$M$17</c:f>
              <c:strCache>
                <c:ptCount val="1"/>
                <c:pt idx="0">
                  <c:v>6</c:v>
                </c:pt>
              </c:strCache>
            </c:strRef>
          </c:tx>
          <c:marker>
            <c:symbol val="square"/>
            <c:size val="7"/>
            <c:spPr>
              <a:solidFill>
                <a:schemeClr val="accent1"/>
              </a:solidFill>
            </c:spPr>
          </c:marker>
          <c:dPt>
            <c:idx val="0"/>
            <c:marker>
              <c:symbol val="square"/>
              <c:size val="10"/>
            </c:marker>
            <c:bubble3D val="0"/>
            <c:extLst>
              <c:ext xmlns:c16="http://schemas.microsoft.com/office/drawing/2014/chart" uri="{C3380CC4-5D6E-409C-BE32-E72D297353CC}">
                <c16:uniqueId val="{00000006-A8AE-4E0E-BBEA-811C22D01D11}"/>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Calor'!$Q$17</c:f>
              <c:numCache>
                <c:formatCode>General</c:formatCode>
                <c:ptCount val="1"/>
                <c:pt idx="0">
                  <c:v>0</c:v>
                </c:pt>
              </c:numCache>
            </c:numRef>
          </c:xVal>
          <c:yVal>
            <c:numRef>
              <c:f>'[1]Mapa de Calor'!$Q$17</c:f>
              <c:numCache>
                <c:formatCode>General</c:formatCode>
                <c:ptCount val="1"/>
                <c:pt idx="0">
                  <c:v>0</c:v>
                </c:pt>
              </c:numCache>
            </c:numRef>
          </c:yVal>
          <c:smooth val="1"/>
          <c:extLst>
            <c:ext xmlns:c16="http://schemas.microsoft.com/office/drawing/2014/chart" uri="{C3380CC4-5D6E-409C-BE32-E72D297353CC}">
              <c16:uniqueId val="{00000007-A8AE-4E0E-BBEA-811C22D01D11}"/>
            </c:ext>
          </c:extLst>
        </c:ser>
        <c:ser>
          <c:idx val="6"/>
          <c:order val="6"/>
          <c:tx>
            <c:strRef>
              <c:f>'[1]Mapa de Calor'!$M$18</c:f>
              <c:strCache>
                <c:ptCount val="1"/>
                <c:pt idx="0">
                  <c:v>7</c:v>
                </c:pt>
              </c:strCache>
            </c:strRef>
          </c:tx>
          <c:marker>
            <c:spPr>
              <a:ln w="63500"/>
            </c:spPr>
          </c:marker>
          <c:dPt>
            <c:idx val="0"/>
            <c:marker>
              <c:symbol val="plus"/>
              <c:size val="10"/>
            </c:marker>
            <c:bubble3D val="0"/>
            <c:extLst>
              <c:ext xmlns:c16="http://schemas.microsoft.com/office/drawing/2014/chart" uri="{C3380CC4-5D6E-409C-BE32-E72D297353CC}">
                <c16:uniqueId val="{00000008-A8AE-4E0E-BBEA-811C22D01D11}"/>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Calor'!$Q$18</c:f>
              <c:numCache>
                <c:formatCode>General</c:formatCode>
                <c:ptCount val="1"/>
                <c:pt idx="0">
                  <c:v>0</c:v>
                </c:pt>
              </c:numCache>
            </c:numRef>
          </c:xVal>
          <c:yVal>
            <c:numRef>
              <c:f>'[1]Mapa de Calor'!$Q$18</c:f>
              <c:numCache>
                <c:formatCode>General</c:formatCode>
                <c:ptCount val="1"/>
                <c:pt idx="0">
                  <c:v>0</c:v>
                </c:pt>
              </c:numCache>
            </c:numRef>
          </c:yVal>
          <c:smooth val="1"/>
          <c:extLst>
            <c:ext xmlns:c16="http://schemas.microsoft.com/office/drawing/2014/chart" uri="{C3380CC4-5D6E-409C-BE32-E72D297353CC}">
              <c16:uniqueId val="{00000009-A8AE-4E0E-BBEA-811C22D01D11}"/>
            </c:ext>
          </c:extLst>
        </c:ser>
        <c:ser>
          <c:idx val="7"/>
          <c:order val="7"/>
          <c:tx>
            <c:strRef>
              <c:f>'[1]Mapa de Calor'!$M$19</c:f>
              <c:strCache>
                <c:ptCount val="1"/>
                <c:pt idx="0">
                  <c:v>8</c:v>
                </c:pt>
              </c:strCache>
            </c:strRef>
          </c:tx>
          <c:marker>
            <c:symbol val="dot"/>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Calor'!$Q$19</c:f>
              <c:numCache>
                <c:formatCode>General</c:formatCode>
                <c:ptCount val="1"/>
                <c:pt idx="0">
                  <c:v>0</c:v>
                </c:pt>
              </c:numCache>
            </c:numRef>
          </c:xVal>
          <c:yVal>
            <c:numRef>
              <c:f>'[1]Mapa de Calor'!$Q$19</c:f>
              <c:numCache>
                <c:formatCode>General</c:formatCode>
                <c:ptCount val="1"/>
                <c:pt idx="0">
                  <c:v>0</c:v>
                </c:pt>
              </c:numCache>
            </c:numRef>
          </c:yVal>
          <c:smooth val="1"/>
          <c:extLst>
            <c:ext xmlns:c16="http://schemas.microsoft.com/office/drawing/2014/chart" uri="{C3380CC4-5D6E-409C-BE32-E72D297353CC}">
              <c16:uniqueId val="{0000000A-A8AE-4E0E-BBEA-811C22D01D11}"/>
            </c:ext>
          </c:extLst>
        </c:ser>
        <c:dLbls>
          <c:showLegendKey val="0"/>
          <c:showVal val="0"/>
          <c:showCatName val="0"/>
          <c:showSerName val="0"/>
          <c:showPercent val="0"/>
          <c:showBubbleSize val="0"/>
        </c:dLbls>
        <c:axId val="113244032"/>
        <c:axId val="113245568"/>
      </c:scatterChart>
      <c:valAx>
        <c:axId val="1132440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R"/>
          </a:p>
        </c:txPr>
        <c:crossAx val="113245568"/>
        <c:crossesAt val="0"/>
        <c:crossBetween val="midCat"/>
      </c:valAx>
      <c:valAx>
        <c:axId val="113245568"/>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rgbClr val="595959"/>
                </a:solidFill>
                <a:latin typeface="+mn-lt"/>
                <a:ea typeface="+mn-ea"/>
                <a:cs typeface="+mn-cs"/>
              </a:defRPr>
            </a:pPr>
            <a:endParaRPr lang="es-CR"/>
          </a:p>
        </c:txPr>
        <c:crossAx val="113244032"/>
        <c:crosses val="autoZero"/>
        <c:crossBetween val="midCat"/>
        <c:majorUnit val="5"/>
      </c:valAx>
      <c:spPr>
        <a:noFill/>
        <a:ln w="25400">
          <a:noFill/>
        </a:ln>
      </c:spPr>
    </c:plotArea>
    <c:plotVisOnly val="1"/>
    <c:dispBlanksAs val="gap"/>
    <c:showDLblsOverMax val="0"/>
  </c:chart>
  <c:spPr>
    <a:noFill/>
    <a:ln w="9525">
      <a:noFill/>
    </a:ln>
  </c:spPr>
  <c:txPr>
    <a:bodyPr/>
    <a:lstStyle/>
    <a:p>
      <a:pPr>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164885430724057E-2"/>
          <c:y val="0.1192093982780721"/>
          <c:w val="0.93864560884855186"/>
          <c:h val="0.80567713077931946"/>
        </c:manualLayout>
      </c:layout>
      <c:scatterChart>
        <c:scatterStyle val="lineMarker"/>
        <c:varyColors val="0"/>
        <c:ser>
          <c:idx val="0"/>
          <c:order val="0"/>
          <c:tx>
            <c:strRef>
              <c:f>'Mapa de Riesgo'!$M$4</c:f>
              <c:strCache>
                <c:ptCount val="1"/>
                <c:pt idx="0">
                  <c:v>1</c:v>
                </c:pt>
              </c:strCache>
            </c:strRef>
          </c:tx>
          <c:spPr>
            <a:ln w="28575">
              <a:noFill/>
            </a:ln>
          </c:spPr>
          <c:marker>
            <c:symbol val="diamond"/>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Riesgo'!$Q$4</c:f>
              <c:numCache>
                <c:formatCode>General</c:formatCode>
                <c:ptCount val="1"/>
                <c:pt idx="0">
                  <c:v>25</c:v>
                </c:pt>
              </c:numCache>
            </c:numRef>
          </c:xVal>
          <c:yVal>
            <c:numRef>
              <c:f>'Mapa de Riesgo'!$Q$4</c:f>
              <c:numCache>
                <c:formatCode>General</c:formatCode>
                <c:ptCount val="1"/>
                <c:pt idx="0">
                  <c:v>25</c:v>
                </c:pt>
              </c:numCache>
            </c:numRef>
          </c:yVal>
          <c:smooth val="0"/>
          <c:extLst>
            <c:ext xmlns:c16="http://schemas.microsoft.com/office/drawing/2014/chart" uri="{C3380CC4-5D6E-409C-BE32-E72D297353CC}">
              <c16:uniqueId val="{00000000-243A-4A87-A35B-2F0A0FF9C013}"/>
            </c:ext>
          </c:extLst>
        </c:ser>
        <c:ser>
          <c:idx val="1"/>
          <c:order val="1"/>
          <c:tx>
            <c:strRef>
              <c:f>'Mapa de Riesgo'!$M$5</c:f>
              <c:strCache>
                <c:ptCount val="1"/>
                <c:pt idx="0">
                  <c:v>2</c:v>
                </c:pt>
              </c:strCache>
            </c:strRef>
          </c:tx>
          <c:spPr>
            <a:ln w="28575">
              <a:noFill/>
            </a:ln>
          </c:spP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Riesgo'!$Q$5</c:f>
              <c:numCache>
                <c:formatCode>General</c:formatCode>
                <c:ptCount val="1"/>
                <c:pt idx="0">
                  <c:v>0</c:v>
                </c:pt>
              </c:numCache>
            </c:numRef>
          </c:xVal>
          <c:yVal>
            <c:numRef>
              <c:f>'Mapa de Riesgo'!$Q$5</c:f>
              <c:numCache>
                <c:formatCode>General</c:formatCode>
                <c:ptCount val="1"/>
                <c:pt idx="0">
                  <c:v>0</c:v>
                </c:pt>
              </c:numCache>
            </c:numRef>
          </c:yVal>
          <c:smooth val="0"/>
          <c:extLst>
            <c:ext xmlns:c16="http://schemas.microsoft.com/office/drawing/2014/chart" uri="{C3380CC4-5D6E-409C-BE32-E72D297353CC}">
              <c16:uniqueId val="{00000001-243A-4A87-A35B-2F0A0FF9C013}"/>
            </c:ext>
          </c:extLst>
        </c:ser>
        <c:ser>
          <c:idx val="2"/>
          <c:order val="2"/>
          <c:tx>
            <c:strRef>
              <c:f>'Mapa de Riesgo'!$M$6</c:f>
              <c:strCache>
                <c:ptCount val="1"/>
                <c:pt idx="0">
                  <c:v>3</c:v>
                </c:pt>
              </c:strCache>
            </c:strRef>
          </c:tx>
          <c:spPr>
            <a:ln w="28575">
              <a:noFill/>
            </a:ln>
          </c:spPr>
          <c:dPt>
            <c:idx val="0"/>
            <c:marker>
              <c:symbol val="triangle"/>
              <c:size val="10"/>
            </c:marker>
            <c:bubble3D val="0"/>
            <c:extLst>
              <c:ext xmlns:c16="http://schemas.microsoft.com/office/drawing/2014/chart" uri="{C3380CC4-5D6E-409C-BE32-E72D297353CC}">
                <c16:uniqueId val="{00000002-243A-4A87-A35B-2F0A0FF9C013}"/>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Riesgo'!$Q$6</c:f>
              <c:numCache>
                <c:formatCode>General</c:formatCode>
                <c:ptCount val="1"/>
                <c:pt idx="0">
                  <c:v>0</c:v>
                </c:pt>
              </c:numCache>
            </c:numRef>
          </c:xVal>
          <c:yVal>
            <c:numRef>
              <c:f>'Mapa de Riesgo'!$Q$6</c:f>
              <c:numCache>
                <c:formatCode>General</c:formatCode>
                <c:ptCount val="1"/>
                <c:pt idx="0">
                  <c:v>0</c:v>
                </c:pt>
              </c:numCache>
            </c:numRef>
          </c:yVal>
          <c:smooth val="0"/>
          <c:extLst>
            <c:ext xmlns:c16="http://schemas.microsoft.com/office/drawing/2014/chart" uri="{C3380CC4-5D6E-409C-BE32-E72D297353CC}">
              <c16:uniqueId val="{00000003-243A-4A87-A35B-2F0A0FF9C013}"/>
            </c:ext>
          </c:extLst>
        </c:ser>
        <c:ser>
          <c:idx val="3"/>
          <c:order val="3"/>
          <c:tx>
            <c:strRef>
              <c:f>'Mapa de Riesgo'!$M$7</c:f>
              <c:strCache>
                <c:ptCount val="1"/>
                <c:pt idx="0">
                  <c:v>4</c:v>
                </c:pt>
              </c:strCache>
            </c:strRef>
          </c:tx>
          <c:spPr>
            <a:ln w="28575">
              <a:noFill/>
            </a:ln>
          </c:spPr>
          <c:marker>
            <c:symbol val="x"/>
            <c:size val="12"/>
            <c:spPr>
              <a:solidFill>
                <a:schemeClr val="accent1">
                  <a:alpha val="54000"/>
                </a:schemeClr>
              </a:solidFill>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Riesgo'!$Q$7</c:f>
              <c:numCache>
                <c:formatCode>General</c:formatCode>
                <c:ptCount val="1"/>
                <c:pt idx="0">
                  <c:v>0</c:v>
                </c:pt>
              </c:numCache>
            </c:numRef>
          </c:xVal>
          <c:yVal>
            <c:numRef>
              <c:f>'Mapa de Riesgo'!$Q$7</c:f>
              <c:numCache>
                <c:formatCode>General</c:formatCode>
                <c:ptCount val="1"/>
                <c:pt idx="0">
                  <c:v>0</c:v>
                </c:pt>
              </c:numCache>
            </c:numRef>
          </c:yVal>
          <c:smooth val="0"/>
          <c:extLst>
            <c:ext xmlns:c16="http://schemas.microsoft.com/office/drawing/2014/chart" uri="{C3380CC4-5D6E-409C-BE32-E72D297353CC}">
              <c16:uniqueId val="{00000004-243A-4A87-A35B-2F0A0FF9C013}"/>
            </c:ext>
          </c:extLst>
        </c:ser>
        <c:ser>
          <c:idx val="4"/>
          <c:order val="4"/>
          <c:tx>
            <c:strRef>
              <c:f>'Mapa de Riesgo'!$M$8</c:f>
              <c:strCache>
                <c:ptCount val="1"/>
                <c:pt idx="0">
                  <c:v>5</c:v>
                </c:pt>
              </c:strCache>
            </c:strRef>
          </c:tx>
          <c:spPr>
            <a:ln w="28575">
              <a:solidFill>
                <a:schemeClr val="accent1">
                  <a:tint val="77000"/>
                  <a:shade val="95000"/>
                  <a:satMod val="105000"/>
                </a:schemeClr>
              </a:solidFill>
            </a:ln>
          </c:spPr>
          <c:marker>
            <c:symbol val="star"/>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Riesgo'!$Q$8</c:f>
              <c:numCache>
                <c:formatCode>General</c:formatCode>
                <c:ptCount val="1"/>
                <c:pt idx="0">
                  <c:v>0</c:v>
                </c:pt>
              </c:numCache>
            </c:numRef>
          </c:xVal>
          <c:yVal>
            <c:numRef>
              <c:f>'Mapa de Riesgo'!$Q$8</c:f>
              <c:numCache>
                <c:formatCode>General</c:formatCode>
                <c:ptCount val="1"/>
                <c:pt idx="0">
                  <c:v>0</c:v>
                </c:pt>
              </c:numCache>
            </c:numRef>
          </c:yVal>
          <c:smooth val="0"/>
          <c:extLst>
            <c:ext xmlns:c16="http://schemas.microsoft.com/office/drawing/2014/chart" uri="{C3380CC4-5D6E-409C-BE32-E72D297353CC}">
              <c16:uniqueId val="{00000005-243A-4A87-A35B-2F0A0FF9C013}"/>
            </c:ext>
          </c:extLst>
        </c:ser>
        <c:ser>
          <c:idx val="5"/>
          <c:order val="5"/>
          <c:tx>
            <c:strRef>
              <c:f>'Mapa de Riesgo'!$M$9</c:f>
              <c:strCache>
                <c:ptCount val="1"/>
                <c:pt idx="0">
                  <c:v>6</c:v>
                </c:pt>
              </c:strCache>
            </c:strRef>
          </c:tx>
          <c:marker>
            <c:symbol val="square"/>
            <c:size val="7"/>
            <c:spPr>
              <a:solidFill>
                <a:schemeClr val="accent1"/>
              </a:solidFill>
            </c:spPr>
          </c:marker>
          <c:dPt>
            <c:idx val="0"/>
            <c:marker>
              <c:symbol val="square"/>
              <c:size val="10"/>
            </c:marker>
            <c:bubble3D val="0"/>
            <c:extLst>
              <c:ext xmlns:c16="http://schemas.microsoft.com/office/drawing/2014/chart" uri="{C3380CC4-5D6E-409C-BE32-E72D297353CC}">
                <c16:uniqueId val="{00000006-243A-4A87-A35B-2F0A0FF9C013}"/>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Riesgo'!$Q$9</c:f>
              <c:numCache>
                <c:formatCode>General</c:formatCode>
                <c:ptCount val="1"/>
                <c:pt idx="0">
                  <c:v>0</c:v>
                </c:pt>
              </c:numCache>
            </c:numRef>
          </c:xVal>
          <c:yVal>
            <c:numRef>
              <c:f>'Mapa de Riesgo'!$Q$9</c:f>
              <c:numCache>
                <c:formatCode>General</c:formatCode>
                <c:ptCount val="1"/>
                <c:pt idx="0">
                  <c:v>0</c:v>
                </c:pt>
              </c:numCache>
            </c:numRef>
          </c:yVal>
          <c:smooth val="0"/>
          <c:extLst>
            <c:ext xmlns:c16="http://schemas.microsoft.com/office/drawing/2014/chart" uri="{C3380CC4-5D6E-409C-BE32-E72D297353CC}">
              <c16:uniqueId val="{00000007-243A-4A87-A35B-2F0A0FF9C013}"/>
            </c:ext>
          </c:extLst>
        </c:ser>
        <c:ser>
          <c:idx val="6"/>
          <c:order val="6"/>
          <c:tx>
            <c:strRef>
              <c:f>'Mapa de Riesgo'!$M$10</c:f>
              <c:strCache>
                <c:ptCount val="1"/>
                <c:pt idx="0">
                  <c:v>7</c:v>
                </c:pt>
              </c:strCache>
            </c:strRef>
          </c:tx>
          <c:spPr>
            <a:ln w="28575">
              <a:noFill/>
            </a:ln>
          </c:spPr>
          <c:marker>
            <c:spPr>
              <a:ln w="63500"/>
            </c:spPr>
          </c:marker>
          <c:dPt>
            <c:idx val="0"/>
            <c:marker>
              <c:symbol val="plus"/>
              <c:size val="10"/>
            </c:marker>
            <c:bubble3D val="0"/>
            <c:extLst>
              <c:ext xmlns:c16="http://schemas.microsoft.com/office/drawing/2014/chart" uri="{C3380CC4-5D6E-409C-BE32-E72D297353CC}">
                <c16:uniqueId val="{00000008-243A-4A87-A35B-2F0A0FF9C013}"/>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Riesgo'!$Q$10</c:f>
              <c:numCache>
                <c:formatCode>General</c:formatCode>
                <c:ptCount val="1"/>
                <c:pt idx="0">
                  <c:v>0</c:v>
                </c:pt>
              </c:numCache>
            </c:numRef>
          </c:xVal>
          <c:yVal>
            <c:numRef>
              <c:f>'Mapa de Riesgo'!$Q$10</c:f>
              <c:numCache>
                <c:formatCode>General</c:formatCode>
                <c:ptCount val="1"/>
                <c:pt idx="0">
                  <c:v>0</c:v>
                </c:pt>
              </c:numCache>
            </c:numRef>
          </c:yVal>
          <c:smooth val="0"/>
          <c:extLst>
            <c:ext xmlns:c16="http://schemas.microsoft.com/office/drawing/2014/chart" uri="{C3380CC4-5D6E-409C-BE32-E72D297353CC}">
              <c16:uniqueId val="{00000009-243A-4A87-A35B-2F0A0FF9C013}"/>
            </c:ext>
          </c:extLst>
        </c:ser>
        <c:ser>
          <c:idx val="7"/>
          <c:order val="7"/>
          <c:tx>
            <c:strRef>
              <c:f>'Mapa de Riesgo'!$M$11</c:f>
              <c:strCache>
                <c:ptCount val="1"/>
                <c:pt idx="0">
                  <c:v>8</c:v>
                </c:pt>
              </c:strCache>
            </c:strRef>
          </c:tx>
          <c:spPr>
            <a:ln w="28575">
              <a:noFill/>
            </a:ln>
          </c:spPr>
          <c:marker>
            <c:symbol val="dot"/>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Riesgo'!$Q$11</c:f>
              <c:numCache>
                <c:formatCode>General</c:formatCode>
                <c:ptCount val="1"/>
                <c:pt idx="0">
                  <c:v>0</c:v>
                </c:pt>
              </c:numCache>
            </c:numRef>
          </c:xVal>
          <c:yVal>
            <c:numRef>
              <c:f>'Mapa de Riesgo'!$Q$11</c:f>
              <c:numCache>
                <c:formatCode>General</c:formatCode>
                <c:ptCount val="1"/>
                <c:pt idx="0">
                  <c:v>0</c:v>
                </c:pt>
              </c:numCache>
            </c:numRef>
          </c:yVal>
          <c:smooth val="0"/>
          <c:extLst>
            <c:ext xmlns:c16="http://schemas.microsoft.com/office/drawing/2014/chart" uri="{C3380CC4-5D6E-409C-BE32-E72D297353CC}">
              <c16:uniqueId val="{0000000A-243A-4A87-A35B-2F0A0FF9C013}"/>
            </c:ext>
          </c:extLst>
        </c:ser>
        <c:dLbls>
          <c:showLegendKey val="0"/>
          <c:showVal val="0"/>
          <c:showCatName val="0"/>
          <c:showSerName val="0"/>
          <c:showPercent val="0"/>
          <c:showBubbleSize val="0"/>
        </c:dLbls>
        <c:axId val="113656192"/>
        <c:axId val="113657728"/>
      </c:scatterChart>
      <c:valAx>
        <c:axId val="113656192"/>
        <c:scaling>
          <c:orientation val="minMax"/>
          <c:max val="2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3657728"/>
        <c:crossesAt val="0"/>
        <c:crossBetween val="midCat"/>
        <c:majorUnit val="5"/>
      </c:valAx>
      <c:valAx>
        <c:axId val="113657728"/>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rgbClr val="595959"/>
                </a:solidFill>
                <a:latin typeface="+mn-lt"/>
                <a:ea typeface="+mn-ea"/>
                <a:cs typeface="+mn-cs"/>
              </a:defRPr>
            </a:pPr>
            <a:endParaRPr lang="es-CR"/>
          </a:p>
        </c:txPr>
        <c:crossAx val="113656192"/>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164885430724057E-2"/>
          <c:y val="0.1192093982780721"/>
          <c:w val="0.93864560884855186"/>
          <c:h val="0.80567713077931946"/>
        </c:manualLayout>
      </c:layout>
      <c:scatterChart>
        <c:scatterStyle val="smoothMarker"/>
        <c:varyColors val="0"/>
        <c:ser>
          <c:idx val="0"/>
          <c:order val="0"/>
          <c:tx>
            <c:strRef>
              <c:f>'Mapa de Calor (2)'!$M$12</c:f>
              <c:strCache>
                <c:ptCount val="1"/>
                <c:pt idx="0">
                  <c:v>1</c:v>
                </c:pt>
              </c:strCache>
            </c:strRef>
          </c:tx>
          <c:marker>
            <c:symbol val="diamond"/>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 (2)'!$Q$12</c:f>
              <c:numCache>
                <c:formatCode>General</c:formatCode>
                <c:ptCount val="1"/>
                <c:pt idx="0">
                  <c:v>0</c:v>
                </c:pt>
              </c:numCache>
            </c:numRef>
          </c:xVal>
          <c:yVal>
            <c:numRef>
              <c:f>'Mapa de Calor (2)'!$Q$12</c:f>
              <c:numCache>
                <c:formatCode>General</c:formatCode>
                <c:ptCount val="1"/>
                <c:pt idx="0">
                  <c:v>0</c:v>
                </c:pt>
              </c:numCache>
            </c:numRef>
          </c:yVal>
          <c:smooth val="1"/>
          <c:extLst>
            <c:ext xmlns:c16="http://schemas.microsoft.com/office/drawing/2014/chart" uri="{C3380CC4-5D6E-409C-BE32-E72D297353CC}">
              <c16:uniqueId val="{00000000-1762-4F46-B8BC-94BA7CF029BD}"/>
            </c:ext>
          </c:extLst>
        </c:ser>
        <c:ser>
          <c:idx val="1"/>
          <c:order val="1"/>
          <c:tx>
            <c:strRef>
              <c:f>'Mapa de Calor (2)'!$M$13</c:f>
              <c:strCache>
                <c:ptCount val="1"/>
                <c:pt idx="0">
                  <c:v>2</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 (2)'!$Q$13</c:f>
              <c:numCache>
                <c:formatCode>General</c:formatCode>
                <c:ptCount val="1"/>
                <c:pt idx="0">
                  <c:v>0</c:v>
                </c:pt>
              </c:numCache>
            </c:numRef>
          </c:xVal>
          <c:yVal>
            <c:numRef>
              <c:f>'Mapa de Calor (2)'!$Q$13</c:f>
              <c:numCache>
                <c:formatCode>General</c:formatCode>
                <c:ptCount val="1"/>
                <c:pt idx="0">
                  <c:v>0</c:v>
                </c:pt>
              </c:numCache>
            </c:numRef>
          </c:yVal>
          <c:smooth val="1"/>
          <c:extLst>
            <c:ext xmlns:c16="http://schemas.microsoft.com/office/drawing/2014/chart" uri="{C3380CC4-5D6E-409C-BE32-E72D297353CC}">
              <c16:uniqueId val="{00000001-1762-4F46-B8BC-94BA7CF029BD}"/>
            </c:ext>
          </c:extLst>
        </c:ser>
        <c:ser>
          <c:idx val="2"/>
          <c:order val="2"/>
          <c:tx>
            <c:strRef>
              <c:f>'Mapa de Calor (2)'!$M$14</c:f>
              <c:strCache>
                <c:ptCount val="1"/>
                <c:pt idx="0">
                  <c:v>3</c:v>
                </c:pt>
              </c:strCache>
            </c:strRef>
          </c:tx>
          <c:dPt>
            <c:idx val="0"/>
            <c:marker>
              <c:symbol val="triangle"/>
              <c:size val="10"/>
            </c:marker>
            <c:bubble3D val="0"/>
            <c:extLst>
              <c:ext xmlns:c16="http://schemas.microsoft.com/office/drawing/2014/chart" uri="{C3380CC4-5D6E-409C-BE32-E72D297353CC}">
                <c16:uniqueId val="{00000002-1762-4F46-B8BC-94BA7CF029BD}"/>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 (2)'!$Q$14</c:f>
              <c:numCache>
                <c:formatCode>General</c:formatCode>
                <c:ptCount val="1"/>
                <c:pt idx="0">
                  <c:v>0</c:v>
                </c:pt>
              </c:numCache>
            </c:numRef>
          </c:xVal>
          <c:yVal>
            <c:numRef>
              <c:f>'Mapa de Calor (2)'!$Q$14</c:f>
              <c:numCache>
                <c:formatCode>General</c:formatCode>
                <c:ptCount val="1"/>
                <c:pt idx="0">
                  <c:v>0</c:v>
                </c:pt>
              </c:numCache>
            </c:numRef>
          </c:yVal>
          <c:smooth val="1"/>
          <c:extLst>
            <c:ext xmlns:c16="http://schemas.microsoft.com/office/drawing/2014/chart" uri="{C3380CC4-5D6E-409C-BE32-E72D297353CC}">
              <c16:uniqueId val="{00000003-1762-4F46-B8BC-94BA7CF029BD}"/>
            </c:ext>
          </c:extLst>
        </c:ser>
        <c:ser>
          <c:idx val="3"/>
          <c:order val="3"/>
          <c:tx>
            <c:strRef>
              <c:f>'Mapa de Calor (2)'!$M$15</c:f>
              <c:strCache>
                <c:ptCount val="1"/>
                <c:pt idx="0">
                  <c:v>4</c:v>
                </c:pt>
              </c:strCache>
            </c:strRef>
          </c:tx>
          <c:marker>
            <c:symbol val="x"/>
            <c:size val="12"/>
            <c:spPr>
              <a:solidFill>
                <a:schemeClr val="accent1">
                  <a:alpha val="54000"/>
                </a:schemeClr>
              </a:solidFill>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 (2)'!$Q$15</c:f>
              <c:numCache>
                <c:formatCode>General</c:formatCode>
                <c:ptCount val="1"/>
                <c:pt idx="0">
                  <c:v>0</c:v>
                </c:pt>
              </c:numCache>
            </c:numRef>
          </c:xVal>
          <c:yVal>
            <c:numRef>
              <c:f>'Mapa de Calor (2)'!$Q$15</c:f>
              <c:numCache>
                <c:formatCode>General</c:formatCode>
                <c:ptCount val="1"/>
                <c:pt idx="0">
                  <c:v>0</c:v>
                </c:pt>
              </c:numCache>
            </c:numRef>
          </c:yVal>
          <c:smooth val="1"/>
          <c:extLst>
            <c:ext xmlns:c16="http://schemas.microsoft.com/office/drawing/2014/chart" uri="{C3380CC4-5D6E-409C-BE32-E72D297353CC}">
              <c16:uniqueId val="{00000004-1762-4F46-B8BC-94BA7CF029BD}"/>
            </c:ext>
          </c:extLst>
        </c:ser>
        <c:ser>
          <c:idx val="4"/>
          <c:order val="4"/>
          <c:tx>
            <c:strRef>
              <c:f>'Mapa de Calor (2)'!$M$16</c:f>
              <c:strCache>
                <c:ptCount val="1"/>
                <c:pt idx="0">
                  <c:v>5</c:v>
                </c:pt>
              </c:strCache>
            </c:strRef>
          </c:tx>
          <c:marker>
            <c:symbol val="star"/>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 (2)'!$Q$16</c:f>
              <c:numCache>
                <c:formatCode>General</c:formatCode>
                <c:ptCount val="1"/>
                <c:pt idx="0">
                  <c:v>0</c:v>
                </c:pt>
              </c:numCache>
            </c:numRef>
          </c:xVal>
          <c:yVal>
            <c:numRef>
              <c:f>'Mapa de Calor (2)'!$Q$16</c:f>
              <c:numCache>
                <c:formatCode>General</c:formatCode>
                <c:ptCount val="1"/>
                <c:pt idx="0">
                  <c:v>0</c:v>
                </c:pt>
              </c:numCache>
            </c:numRef>
          </c:yVal>
          <c:smooth val="1"/>
          <c:extLst>
            <c:ext xmlns:c16="http://schemas.microsoft.com/office/drawing/2014/chart" uri="{C3380CC4-5D6E-409C-BE32-E72D297353CC}">
              <c16:uniqueId val="{00000005-1762-4F46-B8BC-94BA7CF029BD}"/>
            </c:ext>
          </c:extLst>
        </c:ser>
        <c:ser>
          <c:idx val="5"/>
          <c:order val="5"/>
          <c:tx>
            <c:strRef>
              <c:f>'Mapa de Calor (2)'!$M$17</c:f>
              <c:strCache>
                <c:ptCount val="1"/>
                <c:pt idx="0">
                  <c:v>6</c:v>
                </c:pt>
              </c:strCache>
            </c:strRef>
          </c:tx>
          <c:marker>
            <c:symbol val="square"/>
            <c:size val="7"/>
            <c:spPr>
              <a:solidFill>
                <a:schemeClr val="accent1"/>
              </a:solidFill>
            </c:spPr>
          </c:marker>
          <c:dPt>
            <c:idx val="0"/>
            <c:marker>
              <c:symbol val="square"/>
              <c:size val="10"/>
            </c:marker>
            <c:bubble3D val="0"/>
            <c:extLst>
              <c:ext xmlns:c16="http://schemas.microsoft.com/office/drawing/2014/chart" uri="{C3380CC4-5D6E-409C-BE32-E72D297353CC}">
                <c16:uniqueId val="{00000006-1762-4F46-B8BC-94BA7CF029BD}"/>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 (2)'!$Q$17</c:f>
              <c:numCache>
                <c:formatCode>General</c:formatCode>
                <c:ptCount val="1"/>
                <c:pt idx="0">
                  <c:v>0</c:v>
                </c:pt>
              </c:numCache>
            </c:numRef>
          </c:xVal>
          <c:yVal>
            <c:numRef>
              <c:f>'Mapa de Calor (2)'!$Q$17</c:f>
              <c:numCache>
                <c:formatCode>General</c:formatCode>
                <c:ptCount val="1"/>
                <c:pt idx="0">
                  <c:v>0</c:v>
                </c:pt>
              </c:numCache>
            </c:numRef>
          </c:yVal>
          <c:smooth val="1"/>
          <c:extLst>
            <c:ext xmlns:c16="http://schemas.microsoft.com/office/drawing/2014/chart" uri="{C3380CC4-5D6E-409C-BE32-E72D297353CC}">
              <c16:uniqueId val="{00000007-1762-4F46-B8BC-94BA7CF029BD}"/>
            </c:ext>
          </c:extLst>
        </c:ser>
        <c:ser>
          <c:idx val="6"/>
          <c:order val="6"/>
          <c:tx>
            <c:strRef>
              <c:f>'Mapa de Calor (2)'!$M$18</c:f>
              <c:strCache>
                <c:ptCount val="1"/>
                <c:pt idx="0">
                  <c:v>7</c:v>
                </c:pt>
              </c:strCache>
            </c:strRef>
          </c:tx>
          <c:marker>
            <c:spPr>
              <a:ln w="63500"/>
            </c:spPr>
          </c:marker>
          <c:dPt>
            <c:idx val="0"/>
            <c:marker>
              <c:symbol val="plus"/>
              <c:size val="10"/>
            </c:marker>
            <c:bubble3D val="0"/>
            <c:extLst>
              <c:ext xmlns:c16="http://schemas.microsoft.com/office/drawing/2014/chart" uri="{C3380CC4-5D6E-409C-BE32-E72D297353CC}">
                <c16:uniqueId val="{00000008-1762-4F46-B8BC-94BA7CF029BD}"/>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 (2)'!$Q$18</c:f>
              <c:numCache>
                <c:formatCode>General</c:formatCode>
                <c:ptCount val="1"/>
                <c:pt idx="0">
                  <c:v>0</c:v>
                </c:pt>
              </c:numCache>
            </c:numRef>
          </c:xVal>
          <c:yVal>
            <c:numRef>
              <c:f>'Mapa de Calor (2)'!$Q$18</c:f>
              <c:numCache>
                <c:formatCode>General</c:formatCode>
                <c:ptCount val="1"/>
                <c:pt idx="0">
                  <c:v>0</c:v>
                </c:pt>
              </c:numCache>
            </c:numRef>
          </c:yVal>
          <c:smooth val="1"/>
          <c:extLst>
            <c:ext xmlns:c16="http://schemas.microsoft.com/office/drawing/2014/chart" uri="{C3380CC4-5D6E-409C-BE32-E72D297353CC}">
              <c16:uniqueId val="{00000009-1762-4F46-B8BC-94BA7CF029BD}"/>
            </c:ext>
          </c:extLst>
        </c:ser>
        <c:ser>
          <c:idx val="7"/>
          <c:order val="7"/>
          <c:tx>
            <c:strRef>
              <c:f>'Mapa de Calor (2)'!$M$19</c:f>
              <c:strCache>
                <c:ptCount val="1"/>
                <c:pt idx="0">
                  <c:v>8</c:v>
                </c:pt>
              </c:strCache>
            </c:strRef>
          </c:tx>
          <c:marker>
            <c:symbol val="dot"/>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'Mapa de Calor (2)'!$Q$19</c:f>
              <c:numCache>
                <c:formatCode>General</c:formatCode>
                <c:ptCount val="1"/>
                <c:pt idx="0">
                  <c:v>0</c:v>
                </c:pt>
              </c:numCache>
            </c:numRef>
          </c:xVal>
          <c:yVal>
            <c:numRef>
              <c:f>'Mapa de Calor (2)'!$Q$19</c:f>
              <c:numCache>
                <c:formatCode>General</c:formatCode>
                <c:ptCount val="1"/>
                <c:pt idx="0">
                  <c:v>0</c:v>
                </c:pt>
              </c:numCache>
            </c:numRef>
          </c:yVal>
          <c:smooth val="1"/>
          <c:extLst>
            <c:ext xmlns:c16="http://schemas.microsoft.com/office/drawing/2014/chart" uri="{C3380CC4-5D6E-409C-BE32-E72D297353CC}">
              <c16:uniqueId val="{0000000A-1762-4F46-B8BC-94BA7CF029BD}"/>
            </c:ext>
          </c:extLst>
        </c:ser>
        <c:dLbls>
          <c:showLegendKey val="0"/>
          <c:showVal val="0"/>
          <c:showCatName val="0"/>
          <c:showSerName val="0"/>
          <c:showPercent val="0"/>
          <c:showBubbleSize val="0"/>
        </c:dLbls>
        <c:axId val="113795072"/>
        <c:axId val="113796608"/>
      </c:scatterChart>
      <c:valAx>
        <c:axId val="113795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3796608"/>
        <c:crossesAt val="0"/>
        <c:crossBetween val="midCat"/>
      </c:valAx>
      <c:valAx>
        <c:axId val="113796608"/>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rgbClr val="595959"/>
                </a:solidFill>
                <a:latin typeface="+mn-lt"/>
                <a:ea typeface="+mn-ea"/>
                <a:cs typeface="+mn-cs"/>
              </a:defRPr>
            </a:pPr>
            <a:endParaRPr lang="es-CR"/>
          </a:p>
        </c:txPr>
        <c:crossAx val="113795072"/>
        <c:crosses val="autoZero"/>
        <c:crossBetween val="midCat"/>
        <c:majorUnit val="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164885430724057E-2"/>
          <c:y val="0.1192093982780721"/>
          <c:w val="0.93864560884855186"/>
          <c:h val="0.80567713077931946"/>
        </c:manualLayout>
      </c:layout>
      <c:scatterChart>
        <c:scatterStyle val="smoothMarker"/>
        <c:varyColors val="0"/>
        <c:ser>
          <c:idx val="0"/>
          <c:order val="0"/>
          <c:tx>
            <c:strRef>
              <c:f>'[1]Mapa de Calor'!$M$12</c:f>
              <c:strCache>
                <c:ptCount val="1"/>
                <c:pt idx="0">
                  <c:v>1</c:v>
                </c:pt>
              </c:strCache>
            </c:strRef>
          </c:tx>
          <c:marker>
            <c:symbol val="diamond"/>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Calor'!$Q$12</c:f>
              <c:numCache>
                <c:formatCode>General</c:formatCode>
                <c:ptCount val="1"/>
                <c:pt idx="0">
                  <c:v>0</c:v>
                </c:pt>
              </c:numCache>
            </c:numRef>
          </c:xVal>
          <c:yVal>
            <c:numRef>
              <c:f>'[1]Mapa de Calor'!$Q$12</c:f>
              <c:numCache>
                <c:formatCode>General</c:formatCode>
                <c:ptCount val="1"/>
                <c:pt idx="0">
                  <c:v>0</c:v>
                </c:pt>
              </c:numCache>
            </c:numRef>
          </c:yVal>
          <c:smooth val="1"/>
          <c:extLst>
            <c:ext xmlns:c16="http://schemas.microsoft.com/office/drawing/2014/chart" uri="{C3380CC4-5D6E-409C-BE32-E72D297353CC}">
              <c16:uniqueId val="{00000000-9826-41C3-B8B0-95AA751B42E7}"/>
            </c:ext>
          </c:extLst>
        </c:ser>
        <c:ser>
          <c:idx val="1"/>
          <c:order val="1"/>
          <c:tx>
            <c:strRef>
              <c:f>'[1]Mapa de Calor'!$M$13</c:f>
              <c:strCache>
                <c:ptCount val="1"/>
                <c:pt idx="0">
                  <c:v>2</c:v>
                </c:pt>
              </c:strCache>
            </c:strRef>
          </c:tx>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Calor'!$Q$13</c:f>
              <c:numCache>
                <c:formatCode>General</c:formatCode>
                <c:ptCount val="1"/>
                <c:pt idx="0">
                  <c:v>0</c:v>
                </c:pt>
              </c:numCache>
            </c:numRef>
          </c:xVal>
          <c:yVal>
            <c:numRef>
              <c:f>'[1]Mapa de Calor'!$Q$13</c:f>
              <c:numCache>
                <c:formatCode>General</c:formatCode>
                <c:ptCount val="1"/>
                <c:pt idx="0">
                  <c:v>0</c:v>
                </c:pt>
              </c:numCache>
            </c:numRef>
          </c:yVal>
          <c:smooth val="1"/>
          <c:extLst>
            <c:ext xmlns:c16="http://schemas.microsoft.com/office/drawing/2014/chart" uri="{C3380CC4-5D6E-409C-BE32-E72D297353CC}">
              <c16:uniqueId val="{00000001-9826-41C3-B8B0-95AA751B42E7}"/>
            </c:ext>
          </c:extLst>
        </c:ser>
        <c:ser>
          <c:idx val="2"/>
          <c:order val="2"/>
          <c:tx>
            <c:strRef>
              <c:f>'[1]Mapa de Calor'!$M$14</c:f>
              <c:strCache>
                <c:ptCount val="1"/>
                <c:pt idx="0">
                  <c:v>3</c:v>
                </c:pt>
              </c:strCache>
            </c:strRef>
          </c:tx>
          <c:dPt>
            <c:idx val="0"/>
            <c:marker>
              <c:symbol val="triangle"/>
              <c:size val="10"/>
            </c:marker>
            <c:bubble3D val="0"/>
            <c:extLst>
              <c:ext xmlns:c16="http://schemas.microsoft.com/office/drawing/2014/chart" uri="{C3380CC4-5D6E-409C-BE32-E72D297353CC}">
                <c16:uniqueId val="{00000002-9826-41C3-B8B0-95AA751B42E7}"/>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Calor'!$Q$14</c:f>
              <c:numCache>
                <c:formatCode>General</c:formatCode>
                <c:ptCount val="1"/>
                <c:pt idx="0">
                  <c:v>0</c:v>
                </c:pt>
              </c:numCache>
            </c:numRef>
          </c:xVal>
          <c:yVal>
            <c:numRef>
              <c:f>'[1]Mapa de Calor'!$Q$14</c:f>
              <c:numCache>
                <c:formatCode>General</c:formatCode>
                <c:ptCount val="1"/>
                <c:pt idx="0">
                  <c:v>0</c:v>
                </c:pt>
              </c:numCache>
            </c:numRef>
          </c:yVal>
          <c:smooth val="1"/>
          <c:extLst>
            <c:ext xmlns:c16="http://schemas.microsoft.com/office/drawing/2014/chart" uri="{C3380CC4-5D6E-409C-BE32-E72D297353CC}">
              <c16:uniqueId val="{00000003-9826-41C3-B8B0-95AA751B42E7}"/>
            </c:ext>
          </c:extLst>
        </c:ser>
        <c:ser>
          <c:idx val="3"/>
          <c:order val="3"/>
          <c:tx>
            <c:strRef>
              <c:f>'[1]Mapa de Calor'!$M$15</c:f>
              <c:strCache>
                <c:ptCount val="1"/>
                <c:pt idx="0">
                  <c:v>4</c:v>
                </c:pt>
              </c:strCache>
            </c:strRef>
          </c:tx>
          <c:marker>
            <c:symbol val="x"/>
            <c:size val="12"/>
            <c:spPr>
              <a:solidFill>
                <a:schemeClr val="accent1">
                  <a:alpha val="54000"/>
                </a:schemeClr>
              </a:solidFill>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Calor'!$Q$15</c:f>
              <c:numCache>
                <c:formatCode>General</c:formatCode>
                <c:ptCount val="1"/>
                <c:pt idx="0">
                  <c:v>0</c:v>
                </c:pt>
              </c:numCache>
            </c:numRef>
          </c:xVal>
          <c:yVal>
            <c:numRef>
              <c:f>'[1]Mapa de Calor'!$Q$15</c:f>
              <c:numCache>
                <c:formatCode>General</c:formatCode>
                <c:ptCount val="1"/>
                <c:pt idx="0">
                  <c:v>0</c:v>
                </c:pt>
              </c:numCache>
            </c:numRef>
          </c:yVal>
          <c:smooth val="1"/>
          <c:extLst>
            <c:ext xmlns:c16="http://schemas.microsoft.com/office/drawing/2014/chart" uri="{C3380CC4-5D6E-409C-BE32-E72D297353CC}">
              <c16:uniqueId val="{00000004-9826-41C3-B8B0-95AA751B42E7}"/>
            </c:ext>
          </c:extLst>
        </c:ser>
        <c:ser>
          <c:idx val="4"/>
          <c:order val="4"/>
          <c:tx>
            <c:strRef>
              <c:f>'[1]Mapa de Calor'!$M$16</c:f>
              <c:strCache>
                <c:ptCount val="1"/>
                <c:pt idx="0">
                  <c:v>5</c:v>
                </c:pt>
              </c:strCache>
            </c:strRef>
          </c:tx>
          <c:marker>
            <c:symbol val="star"/>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Calor'!$Q$16</c:f>
              <c:numCache>
                <c:formatCode>General</c:formatCode>
                <c:ptCount val="1"/>
                <c:pt idx="0">
                  <c:v>0</c:v>
                </c:pt>
              </c:numCache>
            </c:numRef>
          </c:xVal>
          <c:yVal>
            <c:numRef>
              <c:f>'[1]Mapa de Calor'!$Q$16</c:f>
              <c:numCache>
                <c:formatCode>General</c:formatCode>
                <c:ptCount val="1"/>
                <c:pt idx="0">
                  <c:v>0</c:v>
                </c:pt>
              </c:numCache>
            </c:numRef>
          </c:yVal>
          <c:smooth val="1"/>
          <c:extLst>
            <c:ext xmlns:c16="http://schemas.microsoft.com/office/drawing/2014/chart" uri="{C3380CC4-5D6E-409C-BE32-E72D297353CC}">
              <c16:uniqueId val="{00000005-9826-41C3-B8B0-95AA751B42E7}"/>
            </c:ext>
          </c:extLst>
        </c:ser>
        <c:ser>
          <c:idx val="5"/>
          <c:order val="5"/>
          <c:tx>
            <c:strRef>
              <c:f>'[1]Mapa de Calor'!$M$17</c:f>
              <c:strCache>
                <c:ptCount val="1"/>
                <c:pt idx="0">
                  <c:v>6</c:v>
                </c:pt>
              </c:strCache>
            </c:strRef>
          </c:tx>
          <c:marker>
            <c:symbol val="square"/>
            <c:size val="7"/>
            <c:spPr>
              <a:solidFill>
                <a:schemeClr val="accent1"/>
              </a:solidFill>
            </c:spPr>
          </c:marker>
          <c:dPt>
            <c:idx val="0"/>
            <c:marker>
              <c:symbol val="square"/>
              <c:size val="10"/>
            </c:marker>
            <c:bubble3D val="0"/>
            <c:extLst>
              <c:ext xmlns:c16="http://schemas.microsoft.com/office/drawing/2014/chart" uri="{C3380CC4-5D6E-409C-BE32-E72D297353CC}">
                <c16:uniqueId val="{00000006-9826-41C3-B8B0-95AA751B42E7}"/>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Calor'!$Q$17</c:f>
              <c:numCache>
                <c:formatCode>General</c:formatCode>
                <c:ptCount val="1"/>
                <c:pt idx="0">
                  <c:v>0</c:v>
                </c:pt>
              </c:numCache>
            </c:numRef>
          </c:xVal>
          <c:yVal>
            <c:numRef>
              <c:f>'[1]Mapa de Calor'!$Q$17</c:f>
              <c:numCache>
                <c:formatCode>General</c:formatCode>
                <c:ptCount val="1"/>
                <c:pt idx="0">
                  <c:v>0</c:v>
                </c:pt>
              </c:numCache>
            </c:numRef>
          </c:yVal>
          <c:smooth val="1"/>
          <c:extLst>
            <c:ext xmlns:c16="http://schemas.microsoft.com/office/drawing/2014/chart" uri="{C3380CC4-5D6E-409C-BE32-E72D297353CC}">
              <c16:uniqueId val="{00000007-9826-41C3-B8B0-95AA751B42E7}"/>
            </c:ext>
          </c:extLst>
        </c:ser>
        <c:ser>
          <c:idx val="6"/>
          <c:order val="6"/>
          <c:tx>
            <c:strRef>
              <c:f>'[1]Mapa de Calor'!$M$18</c:f>
              <c:strCache>
                <c:ptCount val="1"/>
                <c:pt idx="0">
                  <c:v>7</c:v>
                </c:pt>
              </c:strCache>
            </c:strRef>
          </c:tx>
          <c:marker>
            <c:spPr>
              <a:ln w="63500"/>
            </c:spPr>
          </c:marker>
          <c:dPt>
            <c:idx val="0"/>
            <c:marker>
              <c:symbol val="plus"/>
              <c:size val="10"/>
            </c:marker>
            <c:bubble3D val="0"/>
            <c:extLst>
              <c:ext xmlns:c16="http://schemas.microsoft.com/office/drawing/2014/chart" uri="{C3380CC4-5D6E-409C-BE32-E72D297353CC}">
                <c16:uniqueId val="{00000008-9826-41C3-B8B0-95AA751B42E7}"/>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Calor'!$Q$18</c:f>
              <c:numCache>
                <c:formatCode>General</c:formatCode>
                <c:ptCount val="1"/>
                <c:pt idx="0">
                  <c:v>0</c:v>
                </c:pt>
              </c:numCache>
            </c:numRef>
          </c:xVal>
          <c:yVal>
            <c:numRef>
              <c:f>'[1]Mapa de Calor'!$Q$18</c:f>
              <c:numCache>
                <c:formatCode>General</c:formatCode>
                <c:ptCount val="1"/>
                <c:pt idx="0">
                  <c:v>0</c:v>
                </c:pt>
              </c:numCache>
            </c:numRef>
          </c:yVal>
          <c:smooth val="1"/>
          <c:extLst>
            <c:ext xmlns:c16="http://schemas.microsoft.com/office/drawing/2014/chart" uri="{C3380CC4-5D6E-409C-BE32-E72D297353CC}">
              <c16:uniqueId val="{00000009-9826-41C3-B8B0-95AA751B42E7}"/>
            </c:ext>
          </c:extLst>
        </c:ser>
        <c:ser>
          <c:idx val="7"/>
          <c:order val="7"/>
          <c:tx>
            <c:strRef>
              <c:f>'[1]Mapa de Calor'!$M$19</c:f>
              <c:strCache>
                <c:ptCount val="1"/>
                <c:pt idx="0">
                  <c:v>8</c:v>
                </c:pt>
              </c:strCache>
            </c:strRef>
          </c:tx>
          <c:marker>
            <c:symbol val="dot"/>
            <c:size val="10"/>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'[1]Mapa de Calor'!$Q$19</c:f>
              <c:numCache>
                <c:formatCode>General</c:formatCode>
                <c:ptCount val="1"/>
                <c:pt idx="0">
                  <c:v>0</c:v>
                </c:pt>
              </c:numCache>
            </c:numRef>
          </c:xVal>
          <c:yVal>
            <c:numRef>
              <c:f>'[1]Mapa de Calor'!$Q$19</c:f>
              <c:numCache>
                <c:formatCode>General</c:formatCode>
                <c:ptCount val="1"/>
                <c:pt idx="0">
                  <c:v>0</c:v>
                </c:pt>
              </c:numCache>
            </c:numRef>
          </c:yVal>
          <c:smooth val="1"/>
          <c:extLst>
            <c:ext xmlns:c16="http://schemas.microsoft.com/office/drawing/2014/chart" uri="{C3380CC4-5D6E-409C-BE32-E72D297353CC}">
              <c16:uniqueId val="{0000000A-9826-41C3-B8B0-95AA751B42E7}"/>
            </c:ext>
          </c:extLst>
        </c:ser>
        <c:dLbls>
          <c:showLegendKey val="0"/>
          <c:showVal val="0"/>
          <c:showCatName val="0"/>
          <c:showSerName val="0"/>
          <c:showPercent val="0"/>
          <c:showBubbleSize val="0"/>
        </c:dLbls>
        <c:axId val="114415488"/>
        <c:axId val="114417024"/>
      </c:scatterChart>
      <c:valAx>
        <c:axId val="1144154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R"/>
          </a:p>
        </c:txPr>
        <c:crossAx val="114417024"/>
        <c:crossesAt val="0"/>
        <c:crossBetween val="midCat"/>
      </c:valAx>
      <c:valAx>
        <c:axId val="114417024"/>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rgbClr val="595959"/>
                </a:solidFill>
                <a:latin typeface="+mn-lt"/>
                <a:ea typeface="+mn-ea"/>
                <a:cs typeface="+mn-cs"/>
              </a:defRPr>
            </a:pPr>
            <a:endParaRPr lang="es-CR"/>
          </a:p>
        </c:txPr>
        <c:crossAx val="114415488"/>
        <c:crosses val="autoZero"/>
        <c:crossBetween val="midCat"/>
        <c:majorUnit val="5"/>
      </c:valAx>
      <c:spPr>
        <a:noFill/>
        <a:ln w="25400">
          <a:noFill/>
        </a:ln>
      </c:spPr>
    </c:plotArea>
    <c:plotVisOnly val="1"/>
    <c:dispBlanksAs val="gap"/>
    <c:showDLblsOverMax val="0"/>
  </c:chart>
  <c:spPr>
    <a:noFill/>
    <a:ln w="9525">
      <a:noFill/>
    </a:ln>
  </c:spPr>
  <c:txPr>
    <a:bodyPr/>
    <a:lstStyle/>
    <a:p>
      <a:pPr>
        <a:defRPr/>
      </a:pPr>
      <a:endParaRPr lang="es-C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11904</xdr:colOff>
      <xdr:row>5</xdr:row>
      <xdr:rowOff>392906</xdr:rowOff>
    </xdr:from>
    <xdr:to>
      <xdr:col>38</xdr:col>
      <xdr:colOff>547687</xdr:colOff>
      <xdr:row>10</xdr:row>
      <xdr:rowOff>678658</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9525</xdr:colOff>
      <xdr:row>5</xdr:row>
      <xdr:rowOff>390525</xdr:rowOff>
    </xdr:from>
    <xdr:to>
      <xdr:col>38</xdr:col>
      <xdr:colOff>542925</xdr:colOff>
      <xdr:row>10</xdr:row>
      <xdr:rowOff>676275</xdr:rowOff>
    </xdr:to>
    <xdr:graphicFrame macro="">
      <xdr:nvGraphicFramePr>
        <xdr:cNvPr id="11" name="Gráfico 1">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83344</xdr:colOff>
      <xdr:row>11</xdr:row>
      <xdr:rowOff>142875</xdr:rowOff>
    </xdr:from>
    <xdr:to>
      <xdr:col>3</xdr:col>
      <xdr:colOff>1354932</xdr:colOff>
      <xdr:row>12</xdr:row>
      <xdr:rowOff>152400</xdr:rowOff>
    </xdr:to>
    <xdr:sp macro="" textlink="">
      <xdr:nvSpPr>
        <xdr:cNvPr id="35" name="17 Rectángulo">
          <a:extLst>
            <a:ext uri="{FF2B5EF4-FFF2-40B4-BE49-F238E27FC236}">
              <a16:creationId xmlns:a16="http://schemas.microsoft.com/office/drawing/2014/main" id="{00000000-0008-0000-0200-000023000000}"/>
            </a:ext>
          </a:extLst>
        </xdr:cNvPr>
        <xdr:cNvSpPr/>
      </xdr:nvSpPr>
      <xdr:spPr>
        <a:xfrm>
          <a:off x="2369344" y="7465219"/>
          <a:ext cx="1271588" cy="319087"/>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latin typeface="Arial Black" panose="020B0A04020102020204" pitchFamily="34" charset="0"/>
            </a:rPr>
            <a:t>Riesgo 2023</a:t>
          </a:r>
        </a:p>
      </xdr:txBody>
    </xdr:sp>
    <xdr:clientData/>
  </xdr:twoCellAnchor>
  <xdr:twoCellAnchor>
    <xdr:from>
      <xdr:col>8</xdr:col>
      <xdr:colOff>132557</xdr:colOff>
      <xdr:row>10</xdr:row>
      <xdr:rowOff>177801</xdr:rowOff>
    </xdr:from>
    <xdr:to>
      <xdr:col>8</xdr:col>
      <xdr:colOff>508796</xdr:colOff>
      <xdr:row>10</xdr:row>
      <xdr:rowOff>404669</xdr:rowOff>
    </xdr:to>
    <xdr:sp macro="" textlink="">
      <xdr:nvSpPr>
        <xdr:cNvPr id="38" name="11 Rectángulo">
          <a:extLst>
            <a:ext uri="{FF2B5EF4-FFF2-40B4-BE49-F238E27FC236}">
              <a16:creationId xmlns:a16="http://schemas.microsoft.com/office/drawing/2014/main" id="{00000000-0008-0000-0200-000026000000}"/>
            </a:ext>
          </a:extLst>
        </xdr:cNvPr>
        <xdr:cNvSpPr/>
      </xdr:nvSpPr>
      <xdr:spPr>
        <a:xfrm>
          <a:off x="9927432" y="6432551"/>
          <a:ext cx="376239" cy="226868"/>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R2</a:t>
          </a:r>
        </a:p>
      </xdr:txBody>
    </xdr:sp>
    <xdr:clientData/>
  </xdr:twoCellAnchor>
  <xdr:twoCellAnchor>
    <xdr:from>
      <xdr:col>8</xdr:col>
      <xdr:colOff>108746</xdr:colOff>
      <xdr:row>9</xdr:row>
      <xdr:rowOff>972343</xdr:rowOff>
    </xdr:from>
    <xdr:to>
      <xdr:col>8</xdr:col>
      <xdr:colOff>484985</xdr:colOff>
      <xdr:row>10</xdr:row>
      <xdr:rowOff>113361</xdr:rowOff>
    </xdr:to>
    <xdr:sp macro="" textlink="">
      <xdr:nvSpPr>
        <xdr:cNvPr id="39" name="11 Rectángulo">
          <a:extLst>
            <a:ext uri="{FF2B5EF4-FFF2-40B4-BE49-F238E27FC236}">
              <a16:creationId xmlns:a16="http://schemas.microsoft.com/office/drawing/2014/main" id="{00000000-0008-0000-0200-000027000000}"/>
            </a:ext>
          </a:extLst>
        </xdr:cNvPr>
        <xdr:cNvSpPr/>
      </xdr:nvSpPr>
      <xdr:spPr>
        <a:xfrm>
          <a:off x="9903621" y="6131718"/>
          <a:ext cx="376239" cy="236393"/>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R3</a:t>
          </a:r>
        </a:p>
      </xdr:txBody>
    </xdr:sp>
    <xdr:clientData/>
  </xdr:twoCellAnchor>
  <xdr:twoCellAnchor>
    <xdr:from>
      <xdr:col>8</xdr:col>
      <xdr:colOff>100805</xdr:colOff>
      <xdr:row>9</xdr:row>
      <xdr:rowOff>651669</xdr:rowOff>
    </xdr:from>
    <xdr:to>
      <xdr:col>8</xdr:col>
      <xdr:colOff>484188</xdr:colOff>
      <xdr:row>9</xdr:row>
      <xdr:rowOff>905669</xdr:rowOff>
    </xdr:to>
    <xdr:sp macro="" textlink="">
      <xdr:nvSpPr>
        <xdr:cNvPr id="40" name="11 Rectángulo">
          <a:extLst>
            <a:ext uri="{FF2B5EF4-FFF2-40B4-BE49-F238E27FC236}">
              <a16:creationId xmlns:a16="http://schemas.microsoft.com/office/drawing/2014/main" id="{00000000-0008-0000-0200-000028000000}"/>
            </a:ext>
          </a:extLst>
        </xdr:cNvPr>
        <xdr:cNvSpPr/>
      </xdr:nvSpPr>
      <xdr:spPr>
        <a:xfrm>
          <a:off x="9895680" y="5811044"/>
          <a:ext cx="383383" cy="254000"/>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R4</a:t>
          </a:r>
        </a:p>
      </xdr:txBody>
    </xdr:sp>
    <xdr:clientData/>
  </xdr:twoCellAnchor>
  <xdr:twoCellAnchor>
    <xdr:from>
      <xdr:col>8</xdr:col>
      <xdr:colOff>114298</xdr:colOff>
      <xdr:row>9</xdr:row>
      <xdr:rowOff>360362</xdr:rowOff>
    </xdr:from>
    <xdr:to>
      <xdr:col>8</xdr:col>
      <xdr:colOff>490537</xdr:colOff>
      <xdr:row>9</xdr:row>
      <xdr:rowOff>587230</xdr:rowOff>
    </xdr:to>
    <xdr:sp macro="" textlink="">
      <xdr:nvSpPr>
        <xdr:cNvPr id="41" name="11 Rectángulo">
          <a:extLst>
            <a:ext uri="{FF2B5EF4-FFF2-40B4-BE49-F238E27FC236}">
              <a16:creationId xmlns:a16="http://schemas.microsoft.com/office/drawing/2014/main" id="{00000000-0008-0000-0200-000029000000}"/>
            </a:ext>
          </a:extLst>
        </xdr:cNvPr>
        <xdr:cNvSpPr/>
      </xdr:nvSpPr>
      <xdr:spPr>
        <a:xfrm>
          <a:off x="9909173" y="5519737"/>
          <a:ext cx="376239" cy="226868"/>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R5</a:t>
          </a:r>
        </a:p>
      </xdr:txBody>
    </xdr:sp>
    <xdr:clientData/>
  </xdr:twoCellAnchor>
  <xdr:twoCellAnchor>
    <xdr:from>
      <xdr:col>8</xdr:col>
      <xdr:colOff>101596</xdr:colOff>
      <xdr:row>9</xdr:row>
      <xdr:rowOff>76198</xdr:rowOff>
    </xdr:from>
    <xdr:to>
      <xdr:col>8</xdr:col>
      <xdr:colOff>477835</xdr:colOff>
      <xdr:row>9</xdr:row>
      <xdr:rowOff>312591</xdr:rowOff>
    </xdr:to>
    <xdr:sp macro="" textlink="">
      <xdr:nvSpPr>
        <xdr:cNvPr id="42" name="11 Rectángulo">
          <a:extLst>
            <a:ext uri="{FF2B5EF4-FFF2-40B4-BE49-F238E27FC236}">
              <a16:creationId xmlns:a16="http://schemas.microsoft.com/office/drawing/2014/main" id="{00000000-0008-0000-0200-00002A000000}"/>
            </a:ext>
          </a:extLst>
        </xdr:cNvPr>
        <xdr:cNvSpPr/>
      </xdr:nvSpPr>
      <xdr:spPr>
        <a:xfrm>
          <a:off x="9896471" y="5235573"/>
          <a:ext cx="376239" cy="236393"/>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R6</a:t>
          </a:r>
        </a:p>
      </xdr:txBody>
    </xdr:sp>
    <xdr:clientData/>
  </xdr:twoCellAnchor>
  <xdr:twoCellAnchor>
    <xdr:from>
      <xdr:col>8</xdr:col>
      <xdr:colOff>93661</xdr:colOff>
      <xdr:row>8</xdr:row>
      <xdr:rowOff>873121</xdr:rowOff>
    </xdr:from>
    <xdr:to>
      <xdr:col>8</xdr:col>
      <xdr:colOff>469900</xdr:colOff>
      <xdr:row>9</xdr:row>
      <xdr:rowOff>10964</xdr:rowOff>
    </xdr:to>
    <xdr:sp macro="" textlink="">
      <xdr:nvSpPr>
        <xdr:cNvPr id="43" name="11 Rectángulo">
          <a:extLst>
            <a:ext uri="{FF2B5EF4-FFF2-40B4-BE49-F238E27FC236}">
              <a16:creationId xmlns:a16="http://schemas.microsoft.com/office/drawing/2014/main" id="{00000000-0008-0000-0200-00002B000000}"/>
            </a:ext>
          </a:extLst>
        </xdr:cNvPr>
        <xdr:cNvSpPr/>
      </xdr:nvSpPr>
      <xdr:spPr>
        <a:xfrm>
          <a:off x="9888536" y="4937121"/>
          <a:ext cx="376239" cy="233218"/>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R7</a:t>
          </a:r>
        </a:p>
      </xdr:txBody>
    </xdr:sp>
    <xdr:clientData/>
  </xdr:twoCellAnchor>
  <xdr:twoCellAnchor>
    <xdr:from>
      <xdr:col>8</xdr:col>
      <xdr:colOff>115890</xdr:colOff>
      <xdr:row>10</xdr:row>
      <xdr:rowOff>454819</xdr:rowOff>
    </xdr:from>
    <xdr:to>
      <xdr:col>8</xdr:col>
      <xdr:colOff>505620</xdr:colOff>
      <xdr:row>10</xdr:row>
      <xdr:rowOff>742950</xdr:rowOff>
    </xdr:to>
    <xdr:sp macro="" textlink="">
      <xdr:nvSpPr>
        <xdr:cNvPr id="14" name="11 Rectángulo">
          <a:extLst>
            <a:ext uri="{FF2B5EF4-FFF2-40B4-BE49-F238E27FC236}">
              <a16:creationId xmlns:a16="http://schemas.microsoft.com/office/drawing/2014/main" id="{00000000-0008-0000-0200-00000E000000}"/>
            </a:ext>
          </a:extLst>
        </xdr:cNvPr>
        <xdr:cNvSpPr/>
      </xdr:nvSpPr>
      <xdr:spPr>
        <a:xfrm>
          <a:off x="9910765" y="6709569"/>
          <a:ext cx="389730" cy="288131"/>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R10</a:t>
          </a:r>
        </a:p>
      </xdr:txBody>
    </xdr:sp>
    <xdr:clientData/>
  </xdr:twoCellAnchor>
  <xdr:twoCellAnchor>
    <xdr:from>
      <xdr:col>8</xdr:col>
      <xdr:colOff>100014</xdr:colOff>
      <xdr:row>7</xdr:row>
      <xdr:rowOff>1085851</xdr:rowOff>
    </xdr:from>
    <xdr:to>
      <xdr:col>8</xdr:col>
      <xdr:colOff>607220</xdr:colOff>
      <xdr:row>8</xdr:row>
      <xdr:rowOff>214313</xdr:rowOff>
    </xdr:to>
    <xdr:sp macro="" textlink="">
      <xdr:nvSpPr>
        <xdr:cNvPr id="12" name="11 Rectángulo">
          <a:extLst>
            <a:ext uri="{FF2B5EF4-FFF2-40B4-BE49-F238E27FC236}">
              <a16:creationId xmlns:a16="http://schemas.microsoft.com/office/drawing/2014/main" id="{00000000-0008-0000-0200-00000C000000}"/>
            </a:ext>
          </a:extLst>
        </xdr:cNvPr>
        <xdr:cNvSpPr/>
      </xdr:nvSpPr>
      <xdr:spPr>
        <a:xfrm>
          <a:off x="9922670" y="4050507"/>
          <a:ext cx="507206" cy="223837"/>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R10</a:t>
          </a:r>
        </a:p>
      </xdr:txBody>
    </xdr:sp>
    <xdr:clientData/>
  </xdr:twoCellAnchor>
  <xdr:twoCellAnchor>
    <xdr:from>
      <xdr:col>8</xdr:col>
      <xdr:colOff>88900</xdr:colOff>
      <xdr:row>8</xdr:row>
      <xdr:rowOff>290512</xdr:rowOff>
    </xdr:from>
    <xdr:to>
      <xdr:col>8</xdr:col>
      <xdr:colOff>465139</xdr:colOff>
      <xdr:row>8</xdr:row>
      <xdr:rowOff>523730</xdr:rowOff>
    </xdr:to>
    <xdr:sp macro="" textlink="">
      <xdr:nvSpPr>
        <xdr:cNvPr id="13" name="11 Rectángulo">
          <a:extLst>
            <a:ext uri="{FF2B5EF4-FFF2-40B4-BE49-F238E27FC236}">
              <a16:creationId xmlns:a16="http://schemas.microsoft.com/office/drawing/2014/main" id="{00000000-0008-0000-0200-00000D000000}"/>
            </a:ext>
          </a:extLst>
        </xdr:cNvPr>
        <xdr:cNvSpPr/>
      </xdr:nvSpPr>
      <xdr:spPr>
        <a:xfrm>
          <a:off x="9883775" y="4354512"/>
          <a:ext cx="376239" cy="233218"/>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R9</a:t>
          </a:r>
        </a:p>
      </xdr:txBody>
    </xdr:sp>
    <xdr:clientData/>
  </xdr:twoCellAnchor>
  <xdr:twoCellAnchor>
    <xdr:from>
      <xdr:col>8</xdr:col>
      <xdr:colOff>107950</xdr:colOff>
      <xdr:row>8</xdr:row>
      <xdr:rowOff>595313</xdr:rowOff>
    </xdr:from>
    <xdr:to>
      <xdr:col>8</xdr:col>
      <xdr:colOff>484189</xdr:colOff>
      <xdr:row>8</xdr:row>
      <xdr:rowOff>819006</xdr:rowOff>
    </xdr:to>
    <xdr:sp macro="" textlink="">
      <xdr:nvSpPr>
        <xdr:cNvPr id="15" name="11 Rectángulo">
          <a:extLst>
            <a:ext uri="{FF2B5EF4-FFF2-40B4-BE49-F238E27FC236}">
              <a16:creationId xmlns:a16="http://schemas.microsoft.com/office/drawing/2014/main" id="{00000000-0008-0000-0200-00000F000000}"/>
            </a:ext>
          </a:extLst>
        </xdr:cNvPr>
        <xdr:cNvSpPr/>
      </xdr:nvSpPr>
      <xdr:spPr>
        <a:xfrm>
          <a:off x="9902825" y="4659313"/>
          <a:ext cx="376239" cy="223693"/>
        </a:xfrm>
        <a:prstGeom prst="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1050" b="1">
              <a:solidFill>
                <a:schemeClr val="lt1"/>
              </a:solidFill>
              <a:latin typeface="Arial Black" panose="020B0A04020102020204" pitchFamily="34" charset="0"/>
              <a:ea typeface="+mn-ea"/>
              <a:cs typeface="+mn-cs"/>
            </a:rPr>
            <a:t>R8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297652</xdr:colOff>
      <xdr:row>2</xdr:row>
      <xdr:rowOff>738188</xdr:rowOff>
    </xdr:from>
    <xdr:to>
      <xdr:col>8</xdr:col>
      <xdr:colOff>11904</xdr:colOff>
      <xdr:row>8</xdr:row>
      <xdr:rowOff>107159</xdr:rowOff>
    </xdr:to>
    <xdr:graphicFrame macro="">
      <xdr:nvGraphicFramePr>
        <xdr:cNvPr id="2" name="Gráfico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11904</xdr:colOff>
      <xdr:row>10</xdr:row>
      <xdr:rowOff>392906</xdr:rowOff>
    </xdr:from>
    <xdr:to>
      <xdr:col>38</xdr:col>
      <xdr:colOff>547687</xdr:colOff>
      <xdr:row>15</xdr:row>
      <xdr:rowOff>678658</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166688</xdr:colOff>
      <xdr:row>14</xdr:row>
      <xdr:rowOff>1057274</xdr:rowOff>
    </xdr:from>
    <xdr:to>
      <xdr:col>8</xdr:col>
      <xdr:colOff>604838</xdr:colOff>
      <xdr:row>15</xdr:row>
      <xdr:rowOff>319086</xdr:rowOff>
    </xdr:to>
    <xdr:sp macro="" textlink="">
      <xdr:nvSpPr>
        <xdr:cNvPr id="3" name="2 Rectángulo">
          <a:extLst>
            <a:ext uri="{FF2B5EF4-FFF2-40B4-BE49-F238E27FC236}">
              <a16:creationId xmlns:a16="http://schemas.microsoft.com/office/drawing/2014/main" id="{00000000-0008-0000-0C00-000003000000}"/>
            </a:ext>
          </a:extLst>
        </xdr:cNvPr>
        <xdr:cNvSpPr/>
      </xdr:nvSpPr>
      <xdr:spPr>
        <a:xfrm>
          <a:off x="7834313" y="8248649"/>
          <a:ext cx="438150" cy="3571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900" b="1">
              <a:solidFill>
                <a:schemeClr val="lt1"/>
              </a:solidFill>
              <a:latin typeface="Arial Black" panose="020B0A04020102020204" pitchFamily="34" charset="0"/>
              <a:ea typeface="+mn-ea"/>
              <a:cs typeface="+mn-cs"/>
            </a:rPr>
            <a:t>R12</a:t>
          </a:r>
        </a:p>
      </xdr:txBody>
    </xdr:sp>
    <xdr:clientData/>
  </xdr:twoCellAnchor>
  <xdr:twoCellAnchor>
    <xdr:from>
      <xdr:col>8</xdr:col>
      <xdr:colOff>185739</xdr:colOff>
      <xdr:row>13</xdr:row>
      <xdr:rowOff>161926</xdr:rowOff>
    </xdr:from>
    <xdr:to>
      <xdr:col>8</xdr:col>
      <xdr:colOff>590551</xdr:colOff>
      <xdr:row>13</xdr:row>
      <xdr:rowOff>511970</xdr:rowOff>
    </xdr:to>
    <xdr:sp macro="" textlink="">
      <xdr:nvSpPr>
        <xdr:cNvPr id="4" name="3 Rectángulo">
          <a:extLst>
            <a:ext uri="{FF2B5EF4-FFF2-40B4-BE49-F238E27FC236}">
              <a16:creationId xmlns:a16="http://schemas.microsoft.com/office/drawing/2014/main" id="{00000000-0008-0000-0C00-000004000000}"/>
            </a:ext>
          </a:extLst>
        </xdr:cNvPr>
        <xdr:cNvSpPr/>
      </xdr:nvSpPr>
      <xdr:spPr>
        <a:xfrm>
          <a:off x="7853364" y="6257926"/>
          <a:ext cx="404812" cy="3500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latin typeface="Arial Black" panose="020B0A04020102020204" pitchFamily="34" charset="0"/>
            </a:rPr>
            <a:t>R7</a:t>
          </a:r>
        </a:p>
      </xdr:txBody>
    </xdr:sp>
    <xdr:clientData/>
  </xdr:twoCellAnchor>
  <xdr:twoCellAnchor>
    <xdr:from>
      <xdr:col>8</xdr:col>
      <xdr:colOff>207169</xdr:colOff>
      <xdr:row>12</xdr:row>
      <xdr:rowOff>850106</xdr:rowOff>
    </xdr:from>
    <xdr:to>
      <xdr:col>8</xdr:col>
      <xdr:colOff>611981</xdr:colOff>
      <xdr:row>13</xdr:row>
      <xdr:rowOff>111918</xdr:rowOff>
    </xdr:to>
    <xdr:sp macro="" textlink="">
      <xdr:nvSpPr>
        <xdr:cNvPr id="5" name="4 Rectángulo">
          <a:extLst>
            <a:ext uri="{FF2B5EF4-FFF2-40B4-BE49-F238E27FC236}">
              <a16:creationId xmlns:a16="http://schemas.microsoft.com/office/drawing/2014/main" id="{00000000-0008-0000-0C00-000005000000}"/>
            </a:ext>
          </a:extLst>
        </xdr:cNvPr>
        <xdr:cNvSpPr/>
      </xdr:nvSpPr>
      <xdr:spPr>
        <a:xfrm>
          <a:off x="7874794" y="5850731"/>
          <a:ext cx="404812" cy="3571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latin typeface="Arial Black" panose="020B0A04020102020204" pitchFamily="34" charset="0"/>
            </a:rPr>
            <a:t>R6</a:t>
          </a:r>
        </a:p>
      </xdr:txBody>
    </xdr:sp>
    <xdr:clientData/>
  </xdr:twoCellAnchor>
  <xdr:twoCellAnchor>
    <xdr:from>
      <xdr:col>8</xdr:col>
      <xdr:colOff>166688</xdr:colOff>
      <xdr:row>15</xdr:row>
      <xdr:rowOff>395287</xdr:rowOff>
    </xdr:from>
    <xdr:to>
      <xdr:col>8</xdr:col>
      <xdr:colOff>631032</xdr:colOff>
      <xdr:row>15</xdr:row>
      <xdr:rowOff>702469</xdr:rowOff>
    </xdr:to>
    <xdr:sp macro="" textlink="">
      <xdr:nvSpPr>
        <xdr:cNvPr id="6" name="5 Rectángulo">
          <a:extLst>
            <a:ext uri="{FF2B5EF4-FFF2-40B4-BE49-F238E27FC236}">
              <a16:creationId xmlns:a16="http://schemas.microsoft.com/office/drawing/2014/main" id="{00000000-0008-0000-0C00-000006000000}"/>
            </a:ext>
          </a:extLst>
        </xdr:cNvPr>
        <xdr:cNvSpPr/>
      </xdr:nvSpPr>
      <xdr:spPr>
        <a:xfrm>
          <a:off x="7834313" y="8682037"/>
          <a:ext cx="464344" cy="3071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000" b="1">
              <a:latin typeface="Arial Black" panose="020B0A04020102020204" pitchFamily="34" charset="0"/>
            </a:rPr>
            <a:t>R13</a:t>
          </a:r>
        </a:p>
      </xdr:txBody>
    </xdr:sp>
    <xdr:clientData/>
  </xdr:twoCellAnchor>
  <xdr:twoCellAnchor>
    <xdr:from>
      <xdr:col>8</xdr:col>
      <xdr:colOff>178594</xdr:colOff>
      <xdr:row>14</xdr:row>
      <xdr:rowOff>273844</xdr:rowOff>
    </xdr:from>
    <xdr:to>
      <xdr:col>8</xdr:col>
      <xdr:colOff>607219</xdr:colOff>
      <xdr:row>14</xdr:row>
      <xdr:rowOff>607219</xdr:rowOff>
    </xdr:to>
    <xdr:sp macro="" textlink="">
      <xdr:nvSpPr>
        <xdr:cNvPr id="7" name="6 Rectángulo">
          <a:extLst>
            <a:ext uri="{FF2B5EF4-FFF2-40B4-BE49-F238E27FC236}">
              <a16:creationId xmlns:a16="http://schemas.microsoft.com/office/drawing/2014/main" id="{00000000-0008-0000-0C00-000007000000}"/>
            </a:ext>
          </a:extLst>
        </xdr:cNvPr>
        <xdr:cNvSpPr/>
      </xdr:nvSpPr>
      <xdr:spPr>
        <a:xfrm>
          <a:off x="7846219" y="7465219"/>
          <a:ext cx="428625"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900" b="1">
              <a:latin typeface="Arial Black" panose="020B0A04020102020204" pitchFamily="34" charset="0"/>
            </a:rPr>
            <a:t>R10</a:t>
          </a:r>
          <a:endParaRPr lang="es-CR" sz="1050" b="1">
            <a:latin typeface="Arial Black" panose="020B0A04020102020204" pitchFamily="34" charset="0"/>
          </a:endParaRPr>
        </a:p>
      </xdr:txBody>
    </xdr:sp>
    <xdr:clientData/>
  </xdr:twoCellAnchor>
  <xdr:twoCellAnchor>
    <xdr:from>
      <xdr:col>8</xdr:col>
      <xdr:colOff>188120</xdr:colOff>
      <xdr:row>12</xdr:row>
      <xdr:rowOff>21432</xdr:rowOff>
    </xdr:from>
    <xdr:to>
      <xdr:col>8</xdr:col>
      <xdr:colOff>592932</xdr:colOff>
      <xdr:row>12</xdr:row>
      <xdr:rowOff>378619</xdr:rowOff>
    </xdr:to>
    <xdr:sp macro="" textlink="">
      <xdr:nvSpPr>
        <xdr:cNvPr id="8" name="7 Rectángulo">
          <a:extLst>
            <a:ext uri="{FF2B5EF4-FFF2-40B4-BE49-F238E27FC236}">
              <a16:creationId xmlns:a16="http://schemas.microsoft.com/office/drawing/2014/main" id="{00000000-0008-0000-0C00-000008000000}"/>
            </a:ext>
          </a:extLst>
        </xdr:cNvPr>
        <xdr:cNvSpPr/>
      </xdr:nvSpPr>
      <xdr:spPr>
        <a:xfrm>
          <a:off x="7855745" y="5022057"/>
          <a:ext cx="404812" cy="3571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latin typeface="Arial Black" panose="020B0A04020102020204" pitchFamily="34" charset="0"/>
            </a:rPr>
            <a:t>R4</a:t>
          </a:r>
        </a:p>
      </xdr:txBody>
    </xdr:sp>
    <xdr:clientData/>
  </xdr:twoCellAnchor>
  <xdr:twoCellAnchor>
    <xdr:from>
      <xdr:col>8</xdr:col>
      <xdr:colOff>173832</xdr:colOff>
      <xdr:row>13</xdr:row>
      <xdr:rowOff>983456</xdr:rowOff>
    </xdr:from>
    <xdr:to>
      <xdr:col>8</xdr:col>
      <xdr:colOff>578644</xdr:colOff>
      <xdr:row>14</xdr:row>
      <xdr:rowOff>214312</xdr:rowOff>
    </xdr:to>
    <xdr:sp macro="" textlink="">
      <xdr:nvSpPr>
        <xdr:cNvPr id="9" name="8 Rectángulo">
          <a:extLst>
            <a:ext uri="{FF2B5EF4-FFF2-40B4-BE49-F238E27FC236}">
              <a16:creationId xmlns:a16="http://schemas.microsoft.com/office/drawing/2014/main" id="{00000000-0008-0000-0C00-000009000000}"/>
            </a:ext>
          </a:extLst>
        </xdr:cNvPr>
        <xdr:cNvSpPr/>
      </xdr:nvSpPr>
      <xdr:spPr>
        <a:xfrm>
          <a:off x="7841457" y="7079456"/>
          <a:ext cx="404812" cy="3262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latin typeface="Arial Black" panose="020B0A04020102020204" pitchFamily="34" charset="0"/>
            </a:rPr>
            <a:t>R9</a:t>
          </a:r>
        </a:p>
      </xdr:txBody>
    </xdr:sp>
    <xdr:clientData/>
  </xdr:twoCellAnchor>
  <xdr:twoCellAnchor>
    <xdr:from>
      <xdr:col>8</xdr:col>
      <xdr:colOff>202406</xdr:colOff>
      <xdr:row>10</xdr:row>
      <xdr:rowOff>369103</xdr:rowOff>
    </xdr:from>
    <xdr:to>
      <xdr:col>8</xdr:col>
      <xdr:colOff>607218</xdr:colOff>
      <xdr:row>11</xdr:row>
      <xdr:rowOff>202415</xdr:rowOff>
    </xdr:to>
    <xdr:sp macro="" textlink="">
      <xdr:nvSpPr>
        <xdr:cNvPr id="10" name="9 Rectángulo">
          <a:extLst>
            <a:ext uri="{FF2B5EF4-FFF2-40B4-BE49-F238E27FC236}">
              <a16:creationId xmlns:a16="http://schemas.microsoft.com/office/drawing/2014/main" id="{00000000-0008-0000-0C00-00000A000000}"/>
            </a:ext>
          </a:extLst>
        </xdr:cNvPr>
        <xdr:cNvSpPr/>
      </xdr:nvSpPr>
      <xdr:spPr>
        <a:xfrm>
          <a:off x="7870031" y="3750478"/>
          <a:ext cx="404812" cy="3571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latin typeface="Arial Black" panose="020B0A04020102020204" pitchFamily="34" charset="0"/>
            </a:rPr>
            <a:t>R1</a:t>
          </a:r>
        </a:p>
      </xdr:txBody>
    </xdr:sp>
    <xdr:clientData/>
  </xdr:twoCellAnchor>
  <xdr:twoCellAnchor>
    <xdr:from>
      <xdr:col>32</xdr:col>
      <xdr:colOff>9525</xdr:colOff>
      <xdr:row>10</xdr:row>
      <xdr:rowOff>390525</xdr:rowOff>
    </xdr:from>
    <xdr:to>
      <xdr:col>38</xdr:col>
      <xdr:colOff>542925</xdr:colOff>
      <xdr:row>15</xdr:row>
      <xdr:rowOff>676275</xdr:rowOff>
    </xdr:to>
    <xdr:graphicFrame macro="">
      <xdr:nvGraphicFramePr>
        <xdr:cNvPr id="11" name="Gráfico 1">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188120</xdr:colOff>
      <xdr:row>13</xdr:row>
      <xdr:rowOff>569118</xdr:rowOff>
    </xdr:from>
    <xdr:to>
      <xdr:col>8</xdr:col>
      <xdr:colOff>592932</xdr:colOff>
      <xdr:row>13</xdr:row>
      <xdr:rowOff>926305</xdr:rowOff>
    </xdr:to>
    <xdr:sp macro="" textlink="">
      <xdr:nvSpPr>
        <xdr:cNvPr id="12" name="11 Rectángulo">
          <a:extLst>
            <a:ext uri="{FF2B5EF4-FFF2-40B4-BE49-F238E27FC236}">
              <a16:creationId xmlns:a16="http://schemas.microsoft.com/office/drawing/2014/main" id="{00000000-0008-0000-0C00-00000C000000}"/>
            </a:ext>
          </a:extLst>
        </xdr:cNvPr>
        <xdr:cNvSpPr/>
      </xdr:nvSpPr>
      <xdr:spPr>
        <a:xfrm>
          <a:off x="7855745" y="6665118"/>
          <a:ext cx="404812" cy="3571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latin typeface="Arial Black" panose="020B0A04020102020204" pitchFamily="34" charset="0"/>
            </a:rPr>
            <a:t>R8</a:t>
          </a:r>
        </a:p>
      </xdr:txBody>
    </xdr:sp>
    <xdr:clientData/>
  </xdr:twoCellAnchor>
  <xdr:twoCellAnchor>
    <xdr:from>
      <xdr:col>8</xdr:col>
      <xdr:colOff>161925</xdr:colOff>
      <xdr:row>15</xdr:row>
      <xdr:rowOff>781051</xdr:rowOff>
    </xdr:from>
    <xdr:to>
      <xdr:col>8</xdr:col>
      <xdr:colOff>619125</xdr:colOff>
      <xdr:row>15</xdr:row>
      <xdr:rowOff>1083469</xdr:rowOff>
    </xdr:to>
    <xdr:sp macro="" textlink="">
      <xdr:nvSpPr>
        <xdr:cNvPr id="13" name="12 Rectángulo">
          <a:extLst>
            <a:ext uri="{FF2B5EF4-FFF2-40B4-BE49-F238E27FC236}">
              <a16:creationId xmlns:a16="http://schemas.microsoft.com/office/drawing/2014/main" id="{00000000-0008-0000-0C00-00000D000000}"/>
            </a:ext>
          </a:extLst>
        </xdr:cNvPr>
        <xdr:cNvSpPr/>
      </xdr:nvSpPr>
      <xdr:spPr>
        <a:xfrm>
          <a:off x="7829550" y="9067801"/>
          <a:ext cx="457200" cy="3024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000" b="1">
              <a:latin typeface="Arial Black" panose="020B0A04020102020204" pitchFamily="34" charset="0"/>
            </a:rPr>
            <a:t>R14</a:t>
          </a:r>
        </a:p>
      </xdr:txBody>
    </xdr:sp>
    <xdr:clientData/>
  </xdr:twoCellAnchor>
  <xdr:twoCellAnchor>
    <xdr:from>
      <xdr:col>8</xdr:col>
      <xdr:colOff>178594</xdr:colOff>
      <xdr:row>14</xdr:row>
      <xdr:rowOff>671514</xdr:rowOff>
    </xdr:from>
    <xdr:to>
      <xdr:col>8</xdr:col>
      <xdr:colOff>611982</xdr:colOff>
      <xdr:row>14</xdr:row>
      <xdr:rowOff>988220</xdr:rowOff>
    </xdr:to>
    <xdr:sp macro="" textlink="">
      <xdr:nvSpPr>
        <xdr:cNvPr id="14" name="13 Rectángulo">
          <a:extLst>
            <a:ext uri="{FF2B5EF4-FFF2-40B4-BE49-F238E27FC236}">
              <a16:creationId xmlns:a16="http://schemas.microsoft.com/office/drawing/2014/main" id="{00000000-0008-0000-0C00-00000E000000}"/>
            </a:ext>
          </a:extLst>
        </xdr:cNvPr>
        <xdr:cNvSpPr/>
      </xdr:nvSpPr>
      <xdr:spPr>
        <a:xfrm>
          <a:off x="7846219" y="7862889"/>
          <a:ext cx="433388" cy="3167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s-CR" sz="900" b="1">
              <a:solidFill>
                <a:schemeClr val="lt1"/>
              </a:solidFill>
              <a:latin typeface="Arial Black" panose="020B0A04020102020204" pitchFamily="34" charset="0"/>
              <a:ea typeface="+mn-ea"/>
              <a:cs typeface="+mn-cs"/>
            </a:rPr>
            <a:t>R11</a:t>
          </a:r>
        </a:p>
      </xdr:txBody>
    </xdr:sp>
    <xdr:clientData/>
  </xdr:twoCellAnchor>
  <xdr:twoCellAnchor>
    <xdr:from>
      <xdr:col>8</xdr:col>
      <xdr:colOff>192882</xdr:colOff>
      <xdr:row>12</xdr:row>
      <xdr:rowOff>442912</xdr:rowOff>
    </xdr:from>
    <xdr:to>
      <xdr:col>8</xdr:col>
      <xdr:colOff>597694</xdr:colOff>
      <xdr:row>12</xdr:row>
      <xdr:rowOff>785812</xdr:rowOff>
    </xdr:to>
    <xdr:sp macro="" textlink="">
      <xdr:nvSpPr>
        <xdr:cNvPr id="15" name="14 Rectángulo">
          <a:extLst>
            <a:ext uri="{FF2B5EF4-FFF2-40B4-BE49-F238E27FC236}">
              <a16:creationId xmlns:a16="http://schemas.microsoft.com/office/drawing/2014/main" id="{00000000-0008-0000-0C00-00000F000000}"/>
            </a:ext>
          </a:extLst>
        </xdr:cNvPr>
        <xdr:cNvSpPr/>
      </xdr:nvSpPr>
      <xdr:spPr>
        <a:xfrm>
          <a:off x="7860507" y="5443537"/>
          <a:ext cx="404812" cy="342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latin typeface="Arial Black" panose="020B0A04020102020204" pitchFamily="34" charset="0"/>
            </a:rPr>
            <a:t>R5</a:t>
          </a:r>
        </a:p>
      </xdr:txBody>
    </xdr:sp>
    <xdr:clientData/>
  </xdr:twoCellAnchor>
  <xdr:twoCellAnchor>
    <xdr:from>
      <xdr:col>8</xdr:col>
      <xdr:colOff>202407</xdr:colOff>
      <xdr:row>11</xdr:row>
      <xdr:rowOff>690563</xdr:rowOff>
    </xdr:from>
    <xdr:to>
      <xdr:col>8</xdr:col>
      <xdr:colOff>607219</xdr:colOff>
      <xdr:row>11</xdr:row>
      <xdr:rowOff>1047750</xdr:rowOff>
    </xdr:to>
    <xdr:sp macro="" textlink="">
      <xdr:nvSpPr>
        <xdr:cNvPr id="16" name="15 Rectángulo">
          <a:extLst>
            <a:ext uri="{FF2B5EF4-FFF2-40B4-BE49-F238E27FC236}">
              <a16:creationId xmlns:a16="http://schemas.microsoft.com/office/drawing/2014/main" id="{00000000-0008-0000-0C00-000010000000}"/>
            </a:ext>
          </a:extLst>
        </xdr:cNvPr>
        <xdr:cNvSpPr/>
      </xdr:nvSpPr>
      <xdr:spPr>
        <a:xfrm>
          <a:off x="7870032" y="4595813"/>
          <a:ext cx="404812" cy="3571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latin typeface="Arial Black" panose="020B0A04020102020204" pitchFamily="34" charset="0"/>
            </a:rPr>
            <a:t>R3</a:t>
          </a:r>
        </a:p>
      </xdr:txBody>
    </xdr:sp>
    <xdr:clientData/>
  </xdr:twoCellAnchor>
  <xdr:twoCellAnchor>
    <xdr:from>
      <xdr:col>8</xdr:col>
      <xdr:colOff>176213</xdr:colOff>
      <xdr:row>16</xdr:row>
      <xdr:rowOff>80965</xdr:rowOff>
    </xdr:from>
    <xdr:to>
      <xdr:col>8</xdr:col>
      <xdr:colOff>631032</xdr:colOff>
      <xdr:row>17</xdr:row>
      <xdr:rowOff>83343</xdr:rowOff>
    </xdr:to>
    <xdr:sp macro="" textlink="">
      <xdr:nvSpPr>
        <xdr:cNvPr id="17" name="16 Rectángulo">
          <a:extLst>
            <a:ext uri="{FF2B5EF4-FFF2-40B4-BE49-F238E27FC236}">
              <a16:creationId xmlns:a16="http://schemas.microsoft.com/office/drawing/2014/main" id="{00000000-0008-0000-0C00-000011000000}"/>
            </a:ext>
          </a:extLst>
        </xdr:cNvPr>
        <xdr:cNvSpPr/>
      </xdr:nvSpPr>
      <xdr:spPr>
        <a:xfrm>
          <a:off x="7843838" y="9463090"/>
          <a:ext cx="454819" cy="3167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900" b="1">
              <a:latin typeface="Arial Black" panose="020B0A04020102020204" pitchFamily="34" charset="0"/>
            </a:rPr>
            <a:t>R15</a:t>
          </a:r>
        </a:p>
      </xdr:txBody>
    </xdr:sp>
    <xdr:clientData/>
  </xdr:twoCellAnchor>
  <xdr:twoCellAnchor>
    <xdr:from>
      <xdr:col>8</xdr:col>
      <xdr:colOff>197646</xdr:colOff>
      <xdr:row>11</xdr:row>
      <xdr:rowOff>257176</xdr:rowOff>
    </xdr:from>
    <xdr:to>
      <xdr:col>8</xdr:col>
      <xdr:colOff>602458</xdr:colOff>
      <xdr:row>11</xdr:row>
      <xdr:rowOff>631032</xdr:rowOff>
    </xdr:to>
    <xdr:sp macro="" textlink="">
      <xdr:nvSpPr>
        <xdr:cNvPr id="18" name="17 Rectángulo">
          <a:extLst>
            <a:ext uri="{FF2B5EF4-FFF2-40B4-BE49-F238E27FC236}">
              <a16:creationId xmlns:a16="http://schemas.microsoft.com/office/drawing/2014/main" id="{00000000-0008-0000-0C00-000012000000}"/>
            </a:ext>
          </a:extLst>
        </xdr:cNvPr>
        <xdr:cNvSpPr/>
      </xdr:nvSpPr>
      <xdr:spPr>
        <a:xfrm>
          <a:off x="7865271" y="4162426"/>
          <a:ext cx="404812" cy="37385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R" sz="1100" b="1">
              <a:latin typeface="Arial Black" panose="020B0A04020102020204" pitchFamily="34" charset="0"/>
            </a:rPr>
            <a:t>R2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1143001</xdr:colOff>
      <xdr:row>1</xdr:row>
      <xdr:rowOff>206375</xdr:rowOff>
    </xdr:from>
    <xdr:to>
      <xdr:col>13</xdr:col>
      <xdr:colOff>968377</xdr:colOff>
      <xdr:row>2</xdr:row>
      <xdr:rowOff>965200</xdr:rowOff>
    </xdr:to>
    <xdr:pic>
      <xdr:nvPicPr>
        <xdr:cNvPr id="3" name="Imagen 2">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99251" y="650875"/>
          <a:ext cx="1746250" cy="15208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66674</xdr:colOff>
      <xdr:row>0</xdr:row>
      <xdr:rowOff>47625</xdr:rowOff>
    </xdr:from>
    <xdr:to>
      <xdr:col>5</xdr:col>
      <xdr:colOff>0</xdr:colOff>
      <xdr:row>5</xdr:row>
      <xdr:rowOff>76200</xdr:rowOff>
    </xdr:to>
    <xdr:sp macro="" textlink="">
      <xdr:nvSpPr>
        <xdr:cNvPr id="2" name="1 Rectángulo">
          <a:extLst>
            <a:ext uri="{FF2B5EF4-FFF2-40B4-BE49-F238E27FC236}">
              <a16:creationId xmlns:a16="http://schemas.microsoft.com/office/drawing/2014/main" id="{00000000-0008-0000-1100-000002000000}"/>
            </a:ext>
          </a:extLst>
        </xdr:cNvPr>
        <xdr:cNvSpPr/>
      </xdr:nvSpPr>
      <xdr:spPr>
        <a:xfrm>
          <a:off x="66674" y="47625"/>
          <a:ext cx="8982076" cy="12192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R" sz="1100" b="0" i="0">
            <a:solidFill>
              <a:sysClr val="windowText" lastClr="000000"/>
            </a:solidFill>
            <a:latin typeface="Arial Black" panose="020B0A04020102020204" pitchFamily="34" charset="0"/>
          </a:endParaRPr>
        </a:p>
      </xdr:txBody>
    </xdr:sp>
    <xdr:clientData/>
  </xdr:twoCellAnchor>
  <xdr:twoCellAnchor>
    <xdr:from>
      <xdr:col>0</xdr:col>
      <xdr:colOff>66674</xdr:colOff>
      <xdr:row>0</xdr:row>
      <xdr:rowOff>47625</xdr:rowOff>
    </xdr:from>
    <xdr:to>
      <xdr:col>5</xdr:col>
      <xdr:colOff>0</xdr:colOff>
      <xdr:row>5</xdr:row>
      <xdr:rowOff>76200</xdr:rowOff>
    </xdr:to>
    <xdr:sp macro="" textlink="">
      <xdr:nvSpPr>
        <xdr:cNvPr id="3" name="1 Rectángulo">
          <a:extLst>
            <a:ext uri="{FF2B5EF4-FFF2-40B4-BE49-F238E27FC236}">
              <a16:creationId xmlns:a16="http://schemas.microsoft.com/office/drawing/2014/main" id="{AA0C8690-BFB7-42E7-89E6-A84EE60AF2FA}"/>
            </a:ext>
          </a:extLst>
        </xdr:cNvPr>
        <xdr:cNvSpPr/>
      </xdr:nvSpPr>
      <xdr:spPr>
        <a:xfrm>
          <a:off x="66674" y="47625"/>
          <a:ext cx="9296401" cy="23717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R" sz="1100" b="0" i="0">
            <a:solidFill>
              <a:sysClr val="windowText" lastClr="000000"/>
            </a:solidFill>
            <a:latin typeface="Arial Black" panose="020B0A040201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1\Documents\Tarea%202%20Valoraci&#243;n%20del%20riesgo%20%20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 val="Base calculos 2"/>
      <sheetName val="Base calculos 3"/>
      <sheetName val="Análisis Riesgo Puro"/>
      <sheetName val="Estructura de Riesgos 2013"/>
      <sheetName val="Mapa de Calor"/>
      <sheetName val="Base calculos"/>
      <sheetName val="Probabilida e Impacto"/>
      <sheetName val="Mapa de Riesgo"/>
      <sheetName val="Evaluación"/>
      <sheetName val="Hoja1"/>
      <sheetName val="DEPENDENCIA"/>
      <sheetName val="OBJETIVOS"/>
      <sheetName val="METAS"/>
      <sheetName val="Datos"/>
      <sheetName val="Obj"/>
    </sheetNames>
    <sheetDataSet>
      <sheetData sheetId="0" refreshError="1"/>
      <sheetData sheetId="1" refreshError="1"/>
      <sheetData sheetId="2" refreshError="1"/>
      <sheetData sheetId="3">
        <row r="9">
          <cell r="A9">
            <v>1</v>
          </cell>
          <cell r="D9">
            <v>0</v>
          </cell>
          <cell r="J9">
            <v>0</v>
          </cell>
          <cell r="L9" t="e">
            <v>#VALUE!</v>
          </cell>
        </row>
        <row r="11">
          <cell r="D11">
            <v>0</v>
          </cell>
          <cell r="H11">
            <v>0</v>
          </cell>
          <cell r="J11">
            <v>0</v>
          </cell>
        </row>
        <row r="13">
          <cell r="D13">
            <v>0</v>
          </cell>
          <cell r="H13">
            <v>0</v>
          </cell>
          <cell r="J13">
            <v>0</v>
          </cell>
        </row>
        <row r="15">
          <cell r="D15">
            <v>0</v>
          </cell>
          <cell r="H15">
            <v>0</v>
          </cell>
          <cell r="J15">
            <v>0</v>
          </cell>
        </row>
        <row r="17">
          <cell r="D17">
            <v>0</v>
          </cell>
          <cell r="H17">
            <v>0</v>
          </cell>
          <cell r="J17">
            <v>0</v>
          </cell>
        </row>
        <row r="19">
          <cell r="D19">
            <v>0</v>
          </cell>
          <cell r="H19">
            <v>0</v>
          </cell>
          <cell r="J19">
            <v>0</v>
          </cell>
        </row>
        <row r="21">
          <cell r="D21">
            <v>0</v>
          </cell>
          <cell r="H21">
            <v>0</v>
          </cell>
          <cell r="J21">
            <v>0</v>
          </cell>
        </row>
        <row r="23">
          <cell r="D23">
            <v>0</v>
          </cell>
          <cell r="H23">
            <v>0</v>
          </cell>
          <cell r="J23">
            <v>0</v>
          </cell>
        </row>
      </sheetData>
      <sheetData sheetId="4" refreshError="1"/>
      <sheetData sheetId="5">
        <row r="12">
          <cell r="M12">
            <v>1</v>
          </cell>
          <cell r="Q12" t="e">
            <v>#VALUE!</v>
          </cell>
        </row>
        <row r="13">
          <cell r="M13">
            <v>2</v>
          </cell>
          <cell r="Q13" t="e">
            <v>#VALUE!</v>
          </cell>
        </row>
        <row r="14">
          <cell r="M14">
            <v>3</v>
          </cell>
          <cell r="Q14" t="e">
            <v>#VALUE!</v>
          </cell>
        </row>
        <row r="15">
          <cell r="M15">
            <v>4</v>
          </cell>
          <cell r="Q15" t="e">
            <v>#VALUE!</v>
          </cell>
        </row>
        <row r="16">
          <cell r="M16">
            <v>5</v>
          </cell>
          <cell r="Q16" t="e">
            <v>#VALUE!</v>
          </cell>
        </row>
        <row r="17">
          <cell r="M17">
            <v>6</v>
          </cell>
          <cell r="Q17" t="e">
            <v>#VALUE!</v>
          </cell>
        </row>
        <row r="18">
          <cell r="M18">
            <v>7</v>
          </cell>
          <cell r="Q18" t="e">
            <v>#VALUE!</v>
          </cell>
        </row>
        <row r="19">
          <cell r="M19">
            <v>8</v>
          </cell>
          <cell r="Q19" t="e">
            <v>#VALUE!</v>
          </cell>
        </row>
      </sheetData>
      <sheetData sheetId="6" refreshError="1"/>
      <sheetData sheetId="7" refreshError="1"/>
      <sheetData sheetId="8" refreshError="1"/>
      <sheetData sheetId="9" refreshError="1"/>
      <sheetData sheetId="10" refreshError="1"/>
      <sheetData sheetId="11">
        <row r="9">
          <cell r="A9" t="str">
            <v>CE-2</v>
          </cell>
        </row>
      </sheetData>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2:G38"/>
  <sheetViews>
    <sheetView workbookViewId="0">
      <selection activeCell="C10" sqref="C10"/>
    </sheetView>
  </sheetViews>
  <sheetFormatPr baseColWidth="10" defaultColWidth="11.42578125" defaultRowHeight="15" x14ac:dyDescent="0.25"/>
  <cols>
    <col min="1" max="1" width="5.28515625" style="51" customWidth="1"/>
    <col min="2" max="2" width="2.140625" style="51" customWidth="1"/>
    <col min="3" max="3" width="46.7109375" style="51" customWidth="1"/>
    <col min="4" max="4" width="43.7109375" style="51" customWidth="1"/>
    <col min="5" max="5" width="42.28515625" style="51" customWidth="1"/>
    <col min="6" max="16384" width="11.42578125" style="51"/>
  </cols>
  <sheetData>
    <row r="2" spans="1:7" ht="27" x14ac:dyDescent="0.5">
      <c r="A2" s="427" t="s">
        <v>317</v>
      </c>
      <c r="B2" s="427"/>
      <c r="C2" s="427"/>
      <c r="D2" s="427"/>
      <c r="E2" s="427"/>
    </row>
    <row r="4" spans="1:7" ht="45.75" customHeight="1" x14ac:dyDescent="0.25">
      <c r="C4" s="60" t="s">
        <v>318</v>
      </c>
      <c r="D4" s="428" t="s">
        <v>412</v>
      </c>
      <c r="E4" s="428"/>
      <c r="F4" s="52"/>
      <c r="G4" s="52"/>
    </row>
    <row r="6" spans="1:7" ht="97.5" customHeight="1" x14ac:dyDescent="0.25">
      <c r="C6" s="429" t="s">
        <v>438</v>
      </c>
      <c r="D6" s="429"/>
      <c r="E6" s="429"/>
    </row>
    <row r="7" spans="1:7" ht="22.5" customHeight="1" x14ac:dyDescent="0.25">
      <c r="C7" s="429" t="s">
        <v>417</v>
      </c>
      <c r="D7" s="429"/>
      <c r="E7" s="429"/>
    </row>
    <row r="9" spans="1:7" ht="22.5" x14ac:dyDescent="0.45">
      <c r="A9" s="56" t="s">
        <v>374</v>
      </c>
      <c r="B9" s="57"/>
      <c r="C9" s="58" t="s">
        <v>319</v>
      </c>
      <c r="D9" s="59" t="s">
        <v>1</v>
      </c>
      <c r="E9" s="59" t="s">
        <v>320</v>
      </c>
    </row>
    <row r="10" spans="1:7" ht="45" customHeight="1" x14ac:dyDescent="0.25">
      <c r="A10" s="49">
        <v>1</v>
      </c>
      <c r="B10" s="48"/>
      <c r="C10" s="170"/>
      <c r="D10" s="135"/>
      <c r="E10" s="135"/>
      <c r="G10" s="68"/>
    </row>
    <row r="11" spans="1:7" ht="8.1" customHeight="1" x14ac:dyDescent="0.25">
      <c r="A11" s="53"/>
    </row>
    <row r="12" spans="1:7" ht="45" customHeight="1" x14ac:dyDescent="0.25">
      <c r="A12" s="49">
        <v>2</v>
      </c>
      <c r="B12" s="48"/>
      <c r="C12" s="170"/>
      <c r="D12" s="135"/>
      <c r="E12" s="135"/>
    </row>
    <row r="13" spans="1:7" ht="8.1" customHeight="1" x14ac:dyDescent="0.25">
      <c r="A13" s="53"/>
    </row>
    <row r="14" spans="1:7" ht="45" customHeight="1" x14ac:dyDescent="0.25">
      <c r="A14" s="49">
        <v>3</v>
      </c>
      <c r="B14" s="48"/>
      <c r="C14" s="170"/>
      <c r="D14" s="135"/>
      <c r="E14" s="135"/>
    </row>
    <row r="15" spans="1:7" ht="8.1" customHeight="1" x14ac:dyDescent="0.25">
      <c r="A15" s="53"/>
    </row>
    <row r="16" spans="1:7" ht="45" customHeight="1" x14ac:dyDescent="0.25">
      <c r="A16" s="49">
        <v>4</v>
      </c>
      <c r="B16" s="48"/>
      <c r="C16" s="170"/>
      <c r="D16" s="135"/>
      <c r="E16" s="135"/>
    </row>
    <row r="17" spans="1:5" ht="8.1" customHeight="1" x14ac:dyDescent="0.25">
      <c r="A17" s="53"/>
    </row>
    <row r="18" spans="1:5" ht="45" customHeight="1" x14ac:dyDescent="0.25">
      <c r="A18" s="49">
        <v>5</v>
      </c>
      <c r="B18" s="48"/>
      <c r="C18" s="170"/>
      <c r="D18" s="135"/>
      <c r="E18" s="135"/>
    </row>
    <row r="19" spans="1:5" ht="8.1" customHeight="1" x14ac:dyDescent="0.25">
      <c r="A19" s="53"/>
    </row>
    <row r="20" spans="1:5" ht="45" customHeight="1" x14ac:dyDescent="0.25">
      <c r="A20" s="49">
        <v>6</v>
      </c>
      <c r="B20" s="48"/>
      <c r="C20" s="170"/>
      <c r="D20" s="135"/>
      <c r="E20" s="135"/>
    </row>
    <row r="21" spans="1:5" ht="8.1" customHeight="1" x14ac:dyDescent="0.25">
      <c r="A21" s="53"/>
    </row>
    <row r="22" spans="1:5" ht="45" customHeight="1" x14ac:dyDescent="0.25">
      <c r="A22" s="49">
        <v>7</v>
      </c>
      <c r="B22" s="48"/>
      <c r="C22" s="170"/>
      <c r="D22" s="135"/>
      <c r="E22" s="135"/>
    </row>
    <row r="23" spans="1:5" ht="8.1" customHeight="1" x14ac:dyDescent="0.25">
      <c r="A23" s="53"/>
    </row>
    <row r="24" spans="1:5" ht="45" customHeight="1" x14ac:dyDescent="0.25">
      <c r="A24" s="49">
        <v>8</v>
      </c>
      <c r="B24" s="48"/>
      <c r="C24" s="170"/>
      <c r="D24" s="135"/>
      <c r="E24" s="135"/>
    </row>
    <row r="26" spans="1:5" ht="45" customHeight="1" x14ac:dyDescent="0.25">
      <c r="A26" s="49">
        <v>9</v>
      </c>
      <c r="B26" s="48"/>
      <c r="C26" s="170"/>
      <c r="D26" s="135"/>
      <c r="E26" s="135"/>
    </row>
    <row r="28" spans="1:5" ht="45" customHeight="1" x14ac:dyDescent="0.25">
      <c r="A28" s="49">
        <v>10</v>
      </c>
      <c r="B28" s="48"/>
      <c r="C28" s="170"/>
      <c r="D28" s="135"/>
      <c r="E28" s="135"/>
    </row>
    <row r="30" spans="1:5" ht="45" customHeight="1" x14ac:dyDescent="0.25">
      <c r="A30" s="49">
        <v>11</v>
      </c>
      <c r="B30" s="48"/>
      <c r="C30" s="170"/>
      <c r="D30" s="135"/>
      <c r="E30" s="135"/>
    </row>
    <row r="32" spans="1:5" ht="45" customHeight="1" x14ac:dyDescent="0.25">
      <c r="A32" s="49">
        <v>12</v>
      </c>
      <c r="B32" s="48"/>
      <c r="C32" s="170"/>
      <c r="D32" s="135"/>
      <c r="E32" s="135"/>
    </row>
    <row r="34" spans="1:5" ht="45" customHeight="1" x14ac:dyDescent="0.25">
      <c r="A34" s="49">
        <v>13</v>
      </c>
      <c r="B34" s="48"/>
      <c r="C34" s="170"/>
      <c r="D34" s="135"/>
      <c r="E34" s="135"/>
    </row>
    <row r="36" spans="1:5" ht="45" customHeight="1" x14ac:dyDescent="0.25">
      <c r="A36" s="49">
        <v>14</v>
      </c>
      <c r="B36" s="48"/>
      <c r="C36" s="170"/>
      <c r="D36" s="135"/>
      <c r="E36" s="135"/>
    </row>
    <row r="38" spans="1:5" ht="45" customHeight="1" x14ac:dyDescent="0.25">
      <c r="A38" s="49">
        <v>15</v>
      </c>
      <c r="B38" s="48"/>
      <c r="C38" s="170"/>
      <c r="D38" s="135"/>
      <c r="E38" s="135"/>
    </row>
  </sheetData>
  <dataConsolidate/>
  <mergeCells count="4">
    <mergeCell ref="A2:E2"/>
    <mergeCell ref="D4:E4"/>
    <mergeCell ref="C6:E6"/>
    <mergeCell ref="C7:E7"/>
  </mergeCells>
  <conditionalFormatting sqref="D10">
    <cfRule type="expression" dxfId="104" priority="2">
      <formula>AND(COUNTIF(INDIRECT(C10),$D$10)&lt;1) =TRUE</formula>
    </cfRule>
  </conditionalFormatting>
  <conditionalFormatting sqref="E10">
    <cfRule type="expression" dxfId="103" priority="1">
      <formula>AND(COUNTIF(INDIRECT(D10),$D$10)&lt;1) =TRUE</formula>
    </cfRule>
  </conditionalFormatting>
  <dataValidations count="7">
    <dataValidation type="list" allowBlank="1" showInputMessage="1" showErrorMessage="1" sqref="C10 C12:C24 C26 C28 C30 C32 C34 C36 C38" xr:uid="{00000000-0002-0000-0000-000000000000}">
      <formula1>Ámbitos</formula1>
    </dataValidation>
    <dataValidation type="list" allowBlank="1" showInputMessage="1" showErrorMessage="1" sqref="D11 D13 D15 D17 D19 D21 D23" xr:uid="{00000000-0002-0000-0000-000001000000}">
      <formula1>INDIRECT(C11)</formula1>
    </dataValidation>
    <dataValidation type="list" allowBlank="1" showInputMessage="1" showErrorMessage="1" sqref="D10" xr:uid="{00000000-0002-0000-0000-000002000000}">
      <formula1>INDIRECT(SUBSTITUTE($C$10," ", "_"))</formula1>
    </dataValidation>
    <dataValidation type="list" allowBlank="1" showInputMessage="1" showErrorMessage="1" sqref="D12 D14 D16 D18 D20 D22 D24 D26 D28 D30 D32 D34 D36 D38" xr:uid="{00000000-0002-0000-0000-000003000000}">
      <formula1>INDIRECT(SUBSTITUTE(C12," ","_"))</formula1>
    </dataValidation>
    <dataValidation type="list" allowBlank="1" showInputMessage="1" showErrorMessage="1" sqref="E13 E15 E17 E19 E21 E23" xr:uid="{00000000-0002-0000-0000-000004000000}">
      <formula1>OFFSET(INDIRECT(SUBSTITUTE(C8," ","_")),0,0,COUNTA(INDIRECT(SUBSTITUTE(D13," ","_"))),1)</formula1>
    </dataValidation>
    <dataValidation type="list" allowBlank="1" showInputMessage="1" showErrorMessage="1" sqref="E10 E12 E14 E16 E18 E20 E22 E24 E26 E28 E30 E32 E34 E36 E38" xr:uid="{00000000-0002-0000-0000-000005000000}">
      <formula1>OFFSET(INDIRECT(SUBSTITUTE(D10," ","_")),0,0,COUNTA(INDIRECT(SUBSTITUTE(D10," ","_"))),1)</formula1>
    </dataValidation>
    <dataValidation type="list" allowBlank="1" showInputMessage="1" showErrorMessage="1" sqref="E11" xr:uid="{00000000-0002-0000-0000-000006000000}">
      <formula1>OFFSET(INDIRECT(SUBSTITUTE(C5," ","_")),0,0,COUNTA(INDIRECT(SUBSTITUTE(D11," ","_"))),1)</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1"/>
  <dimension ref="A2:M37"/>
  <sheetViews>
    <sheetView topLeftCell="D7" zoomScale="80" zoomScaleNormal="80" workbookViewId="0">
      <selection activeCell="M9" sqref="M9"/>
    </sheetView>
  </sheetViews>
  <sheetFormatPr baseColWidth="10" defaultColWidth="11.42578125" defaultRowHeight="15" x14ac:dyDescent="0.25"/>
  <cols>
    <col min="1" max="1" width="5.28515625" style="51" customWidth="1"/>
    <col min="2" max="2" width="2.140625" style="51" customWidth="1"/>
    <col min="3" max="3" width="46.7109375" style="51" customWidth="1"/>
    <col min="4" max="4" width="43.7109375" style="51" customWidth="1"/>
    <col min="5" max="5" width="42.28515625" style="51" customWidth="1"/>
    <col min="6" max="6" width="20" style="51" customWidth="1"/>
    <col min="7" max="7" width="28.140625" style="51" customWidth="1"/>
    <col min="8" max="8" width="2" style="51" customWidth="1"/>
    <col min="9" max="9" width="27.42578125" style="51" customWidth="1"/>
    <col min="10" max="10" width="2.28515625" style="51" customWidth="1"/>
    <col min="11" max="11" width="7.140625" style="51" customWidth="1"/>
    <col min="12" max="12" width="22.42578125" style="51" customWidth="1"/>
    <col min="13" max="13" width="20.42578125" style="51" customWidth="1"/>
    <col min="14" max="16384" width="11.42578125" style="51"/>
  </cols>
  <sheetData>
    <row r="2" spans="1:13" ht="27" x14ac:dyDescent="0.5">
      <c r="A2" s="472" t="s">
        <v>440</v>
      </c>
      <c r="B2" s="472"/>
      <c r="C2" s="472"/>
      <c r="D2" s="472"/>
      <c r="E2" s="472"/>
      <c r="F2" s="472"/>
      <c r="G2" s="472"/>
      <c r="H2" s="472"/>
      <c r="I2" s="472"/>
      <c r="J2" s="472"/>
      <c r="K2" s="472"/>
      <c r="L2" s="472"/>
      <c r="M2" s="472"/>
    </row>
    <row r="4" spans="1:13" ht="45.75" customHeight="1" x14ac:dyDescent="0.25">
      <c r="C4" s="112" t="s">
        <v>318</v>
      </c>
      <c r="D4" s="473" t="s">
        <v>411</v>
      </c>
      <c r="E4" s="473"/>
      <c r="F4" s="167"/>
      <c r="G4" s="167"/>
      <c r="H4" s="167"/>
      <c r="I4" s="167"/>
      <c r="J4" s="167"/>
      <c r="K4" s="167"/>
      <c r="L4" s="167"/>
      <c r="M4" s="167"/>
    </row>
    <row r="6" spans="1:13" ht="111" customHeight="1" x14ac:dyDescent="0.25">
      <c r="C6" s="474" t="s">
        <v>439</v>
      </c>
      <c r="D6" s="474"/>
      <c r="E6" s="474"/>
      <c r="F6" s="474"/>
      <c r="G6" s="474"/>
      <c r="H6" s="113"/>
      <c r="I6" s="113"/>
      <c r="J6" s="113"/>
      <c r="K6" s="113"/>
      <c r="L6" s="113"/>
      <c r="M6" s="113"/>
    </row>
    <row r="8" spans="1:13" ht="55.5" customHeight="1" x14ac:dyDescent="0.25">
      <c r="A8" s="98" t="s">
        <v>374</v>
      </c>
      <c r="B8" s="99"/>
      <c r="C8" s="100" t="s">
        <v>463</v>
      </c>
      <c r="D8" s="101" t="s">
        <v>1</v>
      </c>
      <c r="E8" s="101" t="s">
        <v>320</v>
      </c>
      <c r="F8" s="101" t="s">
        <v>333</v>
      </c>
      <c r="G8" s="101" t="s">
        <v>343</v>
      </c>
      <c r="H8" s="101"/>
      <c r="I8" s="101" t="s">
        <v>373</v>
      </c>
      <c r="J8" s="101"/>
      <c r="K8" s="101"/>
      <c r="L8" s="101" t="s">
        <v>431</v>
      </c>
      <c r="M8" s="101" t="s">
        <v>372</v>
      </c>
    </row>
    <row r="9" spans="1:13" ht="45" customHeight="1" x14ac:dyDescent="0.25">
      <c r="A9" s="49">
        <v>1</v>
      </c>
      <c r="B9" s="48"/>
      <c r="C9" s="185">
        <f>+'Etapa 1 Identificación'!B16</f>
        <v>0</v>
      </c>
      <c r="D9" s="185">
        <f>+'Etapa 1 Identificación'!B18</f>
        <v>0</v>
      </c>
      <c r="E9" s="185" t="e">
        <f>+'Etapa 1 Identificación'!#REF!</f>
        <v>#REF!</v>
      </c>
      <c r="F9" s="169"/>
      <c r="G9" s="169" t="s">
        <v>408</v>
      </c>
      <c r="H9" s="180" t="str">
        <f>MID(G9,1,1)</f>
        <v>5</v>
      </c>
      <c r="I9" s="169" t="s">
        <v>356</v>
      </c>
      <c r="J9" s="69" t="str">
        <f>MID(I9,1,1)</f>
        <v>5</v>
      </c>
      <c r="K9" s="50">
        <f>+H9*J9</f>
        <v>25</v>
      </c>
      <c r="L9" s="69" t="str">
        <f>IF(K9&gt;=20,'Base calculos'!$T$3,IF(K9&gt;=15,'Base calculos'!$T$4,IF(K9&gt;=7,'Base calculos'!$T$5,'Base calculos'!$T$6)))</f>
        <v xml:space="preserve">Crítico </v>
      </c>
      <c r="M9" s="168">
        <f>+H9*J9</f>
        <v>25</v>
      </c>
    </row>
    <row r="10" spans="1:13" ht="8.1" customHeight="1" x14ac:dyDescent="0.25">
      <c r="A10" s="53"/>
      <c r="C10" s="54"/>
      <c r="D10" s="54"/>
      <c r="E10" s="54"/>
      <c r="G10" s="87"/>
      <c r="H10" s="87"/>
      <c r="I10" s="87"/>
      <c r="J10" s="54"/>
      <c r="K10" s="54"/>
      <c r="L10" s="54"/>
    </row>
    <row r="11" spans="1:13" ht="45" customHeight="1" x14ac:dyDescent="0.25">
      <c r="A11" s="49">
        <v>2</v>
      </c>
      <c r="B11" s="48"/>
      <c r="C11" s="185" t="s">
        <v>464</v>
      </c>
      <c r="D11" s="185" t="s">
        <v>465</v>
      </c>
      <c r="E11" s="185" t="s">
        <v>466</v>
      </c>
      <c r="F11" s="169"/>
      <c r="G11" s="169"/>
      <c r="H11" s="180" t="str">
        <f>MID(G11,1,1)</f>
        <v/>
      </c>
      <c r="I11" s="169"/>
      <c r="J11" s="69" t="str">
        <f>MID(I11,1,1)</f>
        <v/>
      </c>
      <c r="K11" s="50" t="e">
        <f>+H11*J11</f>
        <v>#VALUE!</v>
      </c>
      <c r="L11" s="69" t="e">
        <f>IF(K11&gt;=20,'Base calculos'!$T$3,IF(K11&gt;=15,'Base calculos'!$T$4,IF(K11&gt;=7,'Base calculos'!$T$5,'Base calculos'!$T$6)))</f>
        <v>#VALUE!</v>
      </c>
      <c r="M11" s="168" t="e">
        <f>+H11*J11</f>
        <v>#VALUE!</v>
      </c>
    </row>
    <row r="12" spans="1:13" ht="8.1" customHeight="1" x14ac:dyDescent="0.25">
      <c r="A12" s="53"/>
      <c r="C12" s="54"/>
      <c r="D12" s="54"/>
      <c r="E12" s="54"/>
      <c r="G12" s="87"/>
      <c r="H12" s="87"/>
      <c r="I12" s="87"/>
      <c r="J12" s="54"/>
      <c r="K12" s="54"/>
      <c r="L12" s="54"/>
    </row>
    <row r="13" spans="1:13" ht="45" customHeight="1" x14ac:dyDescent="0.25">
      <c r="A13" s="49">
        <v>3</v>
      </c>
      <c r="B13" s="48"/>
      <c r="C13" s="185" t="e">
        <f>+'Etapa 1 Identificación'!#REF!</f>
        <v>#REF!</v>
      </c>
      <c r="D13" s="185" t="s">
        <v>465</v>
      </c>
      <c r="E13" s="50">
        <f>+prueba!E14</f>
        <v>0</v>
      </c>
      <c r="F13" s="169"/>
      <c r="G13" s="169"/>
      <c r="H13" s="180" t="str">
        <f>MID(G13,1,1)</f>
        <v/>
      </c>
      <c r="I13" s="169"/>
      <c r="J13" s="69" t="str">
        <f>MID(I13,1,1)</f>
        <v/>
      </c>
      <c r="K13" s="50" t="e">
        <f>+H13*J13</f>
        <v>#VALUE!</v>
      </c>
      <c r="L13" s="69" t="e">
        <f>IF(K13&gt;=20,'Base calculos'!$T$3,IF(K13&gt;=15,'Base calculos'!$T$4,IF(K13&gt;=7,'Base calculos'!$T$5,'Base calculos'!$T$6)))</f>
        <v>#VALUE!</v>
      </c>
      <c r="M13" s="168" t="e">
        <f>+H13*J13</f>
        <v>#VALUE!</v>
      </c>
    </row>
    <row r="14" spans="1:13" ht="8.1" customHeight="1" x14ac:dyDescent="0.25">
      <c r="A14" s="53"/>
      <c r="C14" s="54"/>
      <c r="D14" s="54"/>
      <c r="E14" s="54"/>
      <c r="G14" s="87"/>
      <c r="H14" s="87"/>
      <c r="I14" s="87"/>
      <c r="J14" s="54"/>
      <c r="K14" s="54"/>
      <c r="L14" s="54"/>
    </row>
    <row r="15" spans="1:13" ht="45" customHeight="1" x14ac:dyDescent="0.25">
      <c r="A15" s="49">
        <v>4</v>
      </c>
      <c r="B15" s="48"/>
      <c r="C15" s="50">
        <f>+prueba!C16</f>
        <v>0</v>
      </c>
      <c r="D15" s="50">
        <f>+prueba!D16</f>
        <v>0</v>
      </c>
      <c r="E15" s="50">
        <f>+prueba!E16</f>
        <v>0</v>
      </c>
      <c r="F15" s="169"/>
      <c r="G15" s="169"/>
      <c r="H15" s="180" t="str">
        <f>MID(G15,1,1)</f>
        <v/>
      </c>
      <c r="I15" s="169"/>
      <c r="J15" s="69" t="str">
        <f>MID(I15,1,1)</f>
        <v/>
      </c>
      <c r="K15" s="50" t="e">
        <f>+H15*J15</f>
        <v>#VALUE!</v>
      </c>
      <c r="L15" s="69" t="e">
        <f>IF(K15&gt;=20,'Base calculos'!$T$3,IF(K15&gt;=15,'Base calculos'!$T$4,IF(K15&gt;=7,'Base calculos'!$T$5,'Base calculos'!$T$6)))</f>
        <v>#VALUE!</v>
      </c>
      <c r="M15" s="168" t="e">
        <f>+H15*J15</f>
        <v>#VALUE!</v>
      </c>
    </row>
    <row r="16" spans="1:13" ht="8.1" customHeight="1" x14ac:dyDescent="0.25">
      <c r="A16" s="53"/>
      <c r="C16" s="54"/>
      <c r="D16" s="54"/>
      <c r="E16" s="54"/>
      <c r="G16" s="87"/>
      <c r="H16" s="87"/>
      <c r="I16" s="87"/>
      <c r="J16" s="54"/>
      <c r="K16" s="54"/>
      <c r="L16" s="54"/>
    </row>
    <row r="17" spans="1:13" ht="45" customHeight="1" x14ac:dyDescent="0.25">
      <c r="A17" s="49">
        <v>5</v>
      </c>
      <c r="B17" s="48"/>
      <c r="C17" s="50">
        <f>+prueba!C18</f>
        <v>0</v>
      </c>
      <c r="D17" s="50">
        <f>+prueba!D18</f>
        <v>0</v>
      </c>
      <c r="E17" s="50">
        <f>+prueba!E18</f>
        <v>0</v>
      </c>
      <c r="F17" s="169"/>
      <c r="G17" s="169"/>
      <c r="H17" s="180" t="str">
        <f>MID(G17,1,1)</f>
        <v/>
      </c>
      <c r="I17" s="169"/>
      <c r="J17" s="69" t="str">
        <f>MID(I17,1,1)</f>
        <v/>
      </c>
      <c r="K17" s="50" t="e">
        <f>+H17*J17</f>
        <v>#VALUE!</v>
      </c>
      <c r="L17" s="69" t="e">
        <f>IF(K17&gt;=20,'Base calculos'!$T$3,IF(K17&gt;=15,'Base calculos'!$T$4,IF(K17&gt;=7,'Base calculos'!$T$5,'Base calculos'!$T$6)))</f>
        <v>#VALUE!</v>
      </c>
      <c r="M17" s="168" t="e">
        <f>+H17*J17</f>
        <v>#VALUE!</v>
      </c>
    </row>
    <row r="18" spans="1:13" ht="8.1" customHeight="1" x14ac:dyDescent="0.25">
      <c r="A18" s="53"/>
      <c r="C18" s="54"/>
      <c r="D18" s="54"/>
      <c r="E18" s="54"/>
      <c r="G18" s="87"/>
      <c r="H18" s="87"/>
      <c r="I18" s="87"/>
      <c r="J18" s="54"/>
      <c r="K18" s="54"/>
      <c r="L18" s="54"/>
    </row>
    <row r="19" spans="1:13" ht="45" customHeight="1" x14ac:dyDescent="0.25">
      <c r="A19" s="49">
        <v>6</v>
      </c>
      <c r="B19" s="48"/>
      <c r="C19" s="50">
        <f>+prueba!C20</f>
        <v>0</v>
      </c>
      <c r="D19" s="50">
        <f>+prueba!D20</f>
        <v>0</v>
      </c>
      <c r="E19" s="50">
        <f>+prueba!E20</f>
        <v>0</v>
      </c>
      <c r="F19" s="169"/>
      <c r="G19" s="169"/>
      <c r="H19" s="180" t="str">
        <f>MID(G19,1,1)</f>
        <v/>
      </c>
      <c r="I19" s="169"/>
      <c r="J19" s="69" t="str">
        <f>MID(I19,1,1)</f>
        <v/>
      </c>
      <c r="K19" s="50" t="e">
        <f>+H19*J19</f>
        <v>#VALUE!</v>
      </c>
      <c r="L19" s="69" t="e">
        <f>IF(K19&gt;=20,'Base calculos'!$T$3,IF(K19&gt;=15,'Base calculos'!$T$4,IF(K19&gt;=7,'Base calculos'!$T$5,'Base calculos'!$T$6)))</f>
        <v>#VALUE!</v>
      </c>
      <c r="M19" s="168" t="e">
        <f>+H19*J19</f>
        <v>#VALUE!</v>
      </c>
    </row>
    <row r="20" spans="1:13" ht="8.1" customHeight="1" x14ac:dyDescent="0.25">
      <c r="A20" s="53"/>
      <c r="C20" s="54"/>
      <c r="D20" s="54"/>
      <c r="E20" s="54"/>
      <c r="G20" s="87"/>
      <c r="H20" s="87"/>
      <c r="I20" s="87"/>
      <c r="J20" s="54"/>
      <c r="K20" s="54"/>
      <c r="L20" s="54"/>
    </row>
    <row r="21" spans="1:13" ht="45" customHeight="1" x14ac:dyDescent="0.25">
      <c r="A21" s="49">
        <v>7</v>
      </c>
      <c r="B21" s="48"/>
      <c r="C21" s="50">
        <f>+prueba!C22</f>
        <v>0</v>
      </c>
      <c r="D21" s="50">
        <f>+prueba!D22</f>
        <v>0</v>
      </c>
      <c r="E21" s="50">
        <f>+prueba!E22</f>
        <v>0</v>
      </c>
      <c r="F21" s="169"/>
      <c r="G21" s="169"/>
      <c r="H21" s="180" t="str">
        <f>MID(G21,1,1)</f>
        <v/>
      </c>
      <c r="I21" s="169"/>
      <c r="J21" s="69" t="str">
        <f>MID(I21,1,1)</f>
        <v/>
      </c>
      <c r="K21" s="50" t="e">
        <f>+H21*J21</f>
        <v>#VALUE!</v>
      </c>
      <c r="L21" s="69" t="e">
        <f>IF(K21&gt;=20,'Base calculos'!$T$3,IF(K21&gt;=15,'Base calculos'!$T$4,IF(K21&gt;=7,'Base calculos'!$T$5,'Base calculos'!$T$6)))</f>
        <v>#VALUE!</v>
      </c>
      <c r="M21" s="168" t="e">
        <f>+H21*J21</f>
        <v>#VALUE!</v>
      </c>
    </row>
    <row r="22" spans="1:13" ht="8.1" customHeight="1" x14ac:dyDescent="0.25">
      <c r="A22" s="53"/>
      <c r="C22" s="54"/>
      <c r="D22" s="54"/>
      <c r="E22" s="54"/>
      <c r="G22" s="87"/>
      <c r="H22" s="87"/>
      <c r="I22" s="87"/>
      <c r="J22" s="54"/>
      <c r="K22" s="54"/>
      <c r="L22" s="54"/>
    </row>
    <row r="23" spans="1:13" ht="45" customHeight="1" x14ac:dyDescent="0.25">
      <c r="A23" s="49">
        <v>8</v>
      </c>
      <c r="B23" s="48"/>
      <c r="C23" s="50">
        <f>+prueba!C24</f>
        <v>0</v>
      </c>
      <c r="D23" s="50">
        <f>+prueba!D24</f>
        <v>0</v>
      </c>
      <c r="E23" s="50">
        <f>+prueba!E24</f>
        <v>0</v>
      </c>
      <c r="F23" s="169"/>
      <c r="G23" s="169"/>
      <c r="H23" s="180" t="str">
        <f>MID(G23,1,1)</f>
        <v/>
      </c>
      <c r="I23" s="169"/>
      <c r="J23" s="69" t="str">
        <f>MID(I23,1,1)</f>
        <v/>
      </c>
      <c r="K23" s="50" t="e">
        <f>+H23*J23</f>
        <v>#VALUE!</v>
      </c>
      <c r="L23" s="69" t="e">
        <f>IF(K23&gt;=20,'Base calculos'!$T$3,IF(K23&gt;=15,'Base calculos'!$T$4,IF(K23&gt;=7,'Base calculos'!$T$5,'Base calculos'!$T$6)))</f>
        <v>#VALUE!</v>
      </c>
      <c r="M23" s="168" t="e">
        <f>+H23*J23</f>
        <v>#VALUE!</v>
      </c>
    </row>
    <row r="25" spans="1:13" ht="45" customHeight="1" x14ac:dyDescent="0.25">
      <c r="A25" s="49">
        <v>9</v>
      </c>
      <c r="B25" s="48"/>
      <c r="C25" s="50">
        <f>+prueba!C26</f>
        <v>0</v>
      </c>
      <c r="D25" s="50">
        <f>+prueba!D26</f>
        <v>0</v>
      </c>
      <c r="E25" s="50">
        <f>+prueba!E26</f>
        <v>0</v>
      </c>
      <c r="F25" s="169"/>
      <c r="G25" s="169"/>
      <c r="H25" s="180" t="str">
        <f>MID(G25,1,1)</f>
        <v/>
      </c>
      <c r="I25" s="169"/>
      <c r="J25" s="69" t="str">
        <f>MID(I25,1,1)</f>
        <v/>
      </c>
      <c r="K25" s="50" t="e">
        <f>+H25*J25</f>
        <v>#VALUE!</v>
      </c>
      <c r="L25" s="69" t="e">
        <f>IF(K25&gt;=20,'Base calculos'!$T$3,IF(K25&gt;=15,'Base calculos'!$T$4,IF(K25&gt;=7,'Base calculos'!$T$5,'Base calculos'!$T$6)))</f>
        <v>#VALUE!</v>
      </c>
      <c r="M25" s="168" t="e">
        <f>+H25*J25</f>
        <v>#VALUE!</v>
      </c>
    </row>
    <row r="27" spans="1:13" ht="45" customHeight="1" x14ac:dyDescent="0.25">
      <c r="A27" s="49">
        <v>10</v>
      </c>
      <c r="B27" s="48"/>
      <c r="C27" s="50">
        <f>+prueba!C28</f>
        <v>0</v>
      </c>
      <c r="D27" s="50">
        <f>+prueba!D28</f>
        <v>0</v>
      </c>
      <c r="E27" s="50">
        <f>+prueba!E28</f>
        <v>0</v>
      </c>
      <c r="F27" s="169"/>
      <c r="G27" s="169"/>
      <c r="H27" s="180" t="str">
        <f>MID(G27,1,1)</f>
        <v/>
      </c>
      <c r="I27" s="169"/>
      <c r="J27" s="69" t="str">
        <f>MID(I27,1,1)</f>
        <v/>
      </c>
      <c r="K27" s="50" t="e">
        <f>+H27*J27</f>
        <v>#VALUE!</v>
      </c>
      <c r="L27" s="69" t="e">
        <f>IF(K27&gt;=20,'Base calculos'!$T$3,IF(K27&gt;=15,'Base calculos'!$T$4,IF(K27&gt;=7,'Base calculos'!$T$5,'Base calculos'!$T$6)))</f>
        <v>#VALUE!</v>
      </c>
      <c r="M27" s="168" t="e">
        <f>+H27*J27</f>
        <v>#VALUE!</v>
      </c>
    </row>
    <row r="29" spans="1:13" ht="45" customHeight="1" x14ac:dyDescent="0.25">
      <c r="A29" s="49">
        <v>11</v>
      </c>
      <c r="B29" s="48"/>
      <c r="C29" s="50">
        <f>+prueba!C30</f>
        <v>0</v>
      </c>
      <c r="D29" s="50">
        <f>+prueba!D30</f>
        <v>0</v>
      </c>
      <c r="E29" s="50">
        <f>+prueba!E30</f>
        <v>0</v>
      </c>
      <c r="F29" s="169"/>
      <c r="G29" s="169"/>
      <c r="H29" s="180" t="str">
        <f>MID(G29,1,1)</f>
        <v/>
      </c>
      <c r="I29" s="169"/>
      <c r="J29" s="69" t="str">
        <f>MID(I29,1,1)</f>
        <v/>
      </c>
      <c r="K29" s="50" t="e">
        <f>+H29*J29</f>
        <v>#VALUE!</v>
      </c>
      <c r="L29" s="69" t="e">
        <f>IF(K29&gt;=20,'Base calculos'!$T$3,IF(K29&gt;=15,'Base calculos'!$T$4,IF(K29&gt;=7,'Base calculos'!$T$5,'Base calculos'!$T$6)))</f>
        <v>#VALUE!</v>
      </c>
      <c r="M29" s="168" t="e">
        <f>+H29*J29</f>
        <v>#VALUE!</v>
      </c>
    </row>
    <row r="31" spans="1:13" ht="45" customHeight="1" x14ac:dyDescent="0.25">
      <c r="A31" s="49">
        <v>12</v>
      </c>
      <c r="B31" s="48"/>
      <c r="C31" s="50">
        <f>+prueba!C32</f>
        <v>0</v>
      </c>
      <c r="D31" s="50">
        <f>+prueba!D32</f>
        <v>0</v>
      </c>
      <c r="E31" s="50">
        <f>+prueba!E32</f>
        <v>0</v>
      </c>
      <c r="F31" s="169"/>
      <c r="G31" s="169"/>
      <c r="H31" s="180" t="str">
        <f>MID(G31,1,1)</f>
        <v/>
      </c>
      <c r="I31" s="169"/>
      <c r="J31" s="69" t="str">
        <f>MID(I31,1,1)</f>
        <v/>
      </c>
      <c r="K31" s="50" t="e">
        <f>+H31*J31</f>
        <v>#VALUE!</v>
      </c>
      <c r="L31" s="69" t="e">
        <f>IF(K31&gt;=20,'Base calculos'!$T$3,IF(K31&gt;=15,'Base calculos'!$T$4,IF(K31&gt;=7,'Base calculos'!$T$5,'Base calculos'!$T$6)))</f>
        <v>#VALUE!</v>
      </c>
      <c r="M31" s="168" t="e">
        <f>+H31*J31</f>
        <v>#VALUE!</v>
      </c>
    </row>
    <row r="33" spans="1:13" ht="45" customHeight="1" x14ac:dyDescent="0.25">
      <c r="A33" s="49">
        <v>13</v>
      </c>
      <c r="B33" s="48"/>
      <c r="C33" s="50">
        <f>+prueba!C34</f>
        <v>0</v>
      </c>
      <c r="D33" s="50">
        <f>+prueba!D34</f>
        <v>0</v>
      </c>
      <c r="E33" s="50">
        <f>+prueba!E34</f>
        <v>0</v>
      </c>
      <c r="F33" s="169"/>
      <c r="G33" s="169"/>
      <c r="H33" s="180" t="str">
        <f>MID(G33,1,1)</f>
        <v/>
      </c>
      <c r="I33" s="169"/>
      <c r="J33" s="69" t="str">
        <f>MID(I33,1,1)</f>
        <v/>
      </c>
      <c r="K33" s="50" t="e">
        <f>+H33*J33</f>
        <v>#VALUE!</v>
      </c>
      <c r="L33" s="69" t="e">
        <f>IF(K33&gt;=20,'Base calculos'!$T$3,IF(K33&gt;=15,'Base calculos'!$T$4,IF(K33&gt;=7,'Base calculos'!$T$5,'Base calculos'!$T$6)))</f>
        <v>#VALUE!</v>
      </c>
      <c r="M33" s="168" t="e">
        <f>+H33*J33</f>
        <v>#VALUE!</v>
      </c>
    </row>
    <row r="35" spans="1:13" ht="45" customHeight="1" x14ac:dyDescent="0.25">
      <c r="A35" s="49">
        <v>14</v>
      </c>
      <c r="B35" s="48"/>
      <c r="C35" s="50">
        <f>+prueba!C36</f>
        <v>0</v>
      </c>
      <c r="D35" s="50">
        <f>+prueba!D36</f>
        <v>0</v>
      </c>
      <c r="E35" s="50">
        <f>+prueba!E36</f>
        <v>0</v>
      </c>
      <c r="F35" s="169"/>
      <c r="G35" s="169"/>
      <c r="H35" s="180" t="str">
        <f>MID(G35,1,1)</f>
        <v/>
      </c>
      <c r="I35" s="169"/>
      <c r="J35" s="69" t="str">
        <f>MID(I35,1,1)</f>
        <v/>
      </c>
      <c r="K35" s="50" t="e">
        <f>+H35*J35</f>
        <v>#VALUE!</v>
      </c>
      <c r="L35" s="69" t="e">
        <f>IF(K35&gt;=20,'Base calculos'!$T$3,IF(K35&gt;=15,'Base calculos'!$T$4,IF(K35&gt;=7,'Base calculos'!$T$5,'Base calculos'!$T$6)))</f>
        <v>#VALUE!</v>
      </c>
      <c r="M35" s="168" t="e">
        <f>+H35*J35</f>
        <v>#VALUE!</v>
      </c>
    </row>
    <row r="37" spans="1:13" ht="45" customHeight="1" x14ac:dyDescent="0.25">
      <c r="A37" s="49">
        <v>15</v>
      </c>
      <c r="B37" s="48"/>
      <c r="C37" s="50">
        <f>+prueba!C38</f>
        <v>0</v>
      </c>
      <c r="D37" s="50">
        <f>+prueba!D38</f>
        <v>0</v>
      </c>
      <c r="E37" s="50">
        <f>+prueba!E38</f>
        <v>0</v>
      </c>
      <c r="F37" s="169"/>
      <c r="G37" s="169"/>
      <c r="H37" s="180" t="str">
        <f>MID(G37,1,1)</f>
        <v/>
      </c>
      <c r="I37" s="169"/>
      <c r="J37" s="69" t="str">
        <f>MID(I37,1,1)</f>
        <v/>
      </c>
      <c r="K37" s="50" t="e">
        <f>+H37*J37</f>
        <v>#VALUE!</v>
      </c>
      <c r="L37" s="69" t="e">
        <f>IF(K37&gt;=20,'Base calculos'!$T$3,IF(K37&gt;=15,'Base calculos'!$T$4,IF(K37&gt;=7,'Base calculos'!$T$5,'Base calculos'!$T$6)))</f>
        <v>#VALUE!</v>
      </c>
      <c r="M37" s="168" t="e">
        <f>+H37*J37</f>
        <v>#VALUE!</v>
      </c>
    </row>
  </sheetData>
  <mergeCells count="3">
    <mergeCell ref="A2:M2"/>
    <mergeCell ref="D4:E4"/>
    <mergeCell ref="C6:G6"/>
  </mergeCells>
  <conditionalFormatting sqref="M9">
    <cfRule type="cellIs" dxfId="97" priority="125" operator="between">
      <formula>0</formula>
      <formula>3</formula>
    </cfRule>
    <cfRule type="cellIs" dxfId="96" priority="126" operator="between">
      <formula>4</formula>
      <formula>9</formula>
    </cfRule>
    <cfRule type="cellIs" dxfId="95" priority="127" operator="between">
      <formula>10</formula>
      <formula>12</formula>
    </cfRule>
    <cfRule type="cellIs" dxfId="94" priority="128" operator="between">
      <formula>15</formula>
      <formula>25</formula>
    </cfRule>
  </conditionalFormatting>
  <conditionalFormatting sqref="M37 M35 M33 M31 M29 M27 M25 M23 M21 M19 M17 M15 M13 M11">
    <cfRule type="cellIs" dxfId="93" priority="1" operator="between">
      <formula>0</formula>
      <formula>3</formula>
    </cfRule>
    <cfRule type="cellIs" dxfId="92" priority="2" operator="between">
      <formula>4</formula>
      <formula>9</formula>
    </cfRule>
    <cfRule type="cellIs" dxfId="91" priority="3" operator="between">
      <formula>10</formula>
      <formula>12</formula>
    </cfRule>
    <cfRule type="cellIs" dxfId="90" priority="4" operator="between">
      <formula>15</formula>
      <formula>25</formula>
    </cfRule>
  </conditionalFormatting>
  <pageMargins left="0.7" right="0.7" top="0.75" bottom="0.75" header="0.3" footer="0.3"/>
  <pageSetup orientation="portrait" horizontalDpi="0" verticalDpi="0" r:id="rId1"/>
  <legacyDrawing r:id="rId2"/>
  <extLst>
    <ext xmlns:x14="http://schemas.microsoft.com/office/spreadsheetml/2009/9/main" uri="{78C0D931-6437-407d-A8EE-F0AAD7539E65}">
      <x14:conditionalFormattings>
        <x14:conditionalFormatting xmlns:xm="http://schemas.microsoft.com/office/excel/2006/main">
          <x14:cfRule type="cellIs" priority="130" operator="greaterThan" id="{29925F64-A184-4B48-9C41-D4D9DA5AA87B}">
            <xm:f>'Base calculos'!$T$9</xm:f>
            <x14:dxf>
              <border>
                <vertical/>
                <horizontal/>
              </border>
            </x14:dxf>
          </x14:cfRule>
          <xm:sqref>N9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'Base calculos'!$Q$1:$Q$3</xm:f>
          </x14:formula1>
          <xm:sqref>F9 F11 F13 F15 F17 F19 F21 F23 F25 F27 F29 F31 F33 F35 F37</xm:sqref>
        </x14:dataValidation>
        <x14:dataValidation type="list" allowBlank="1" showInputMessage="1" showErrorMessage="1" xr:uid="{00000000-0002-0000-0800-000001000000}">
          <x14:formula1>
            <xm:f>'Base calculos'!$I$1:$I$6</xm:f>
          </x14:formula1>
          <xm:sqref>G21 G9 G11 G13 G15 G17 G19 G23 G25 G27 G29 G31 G33 G35 G37</xm:sqref>
        </x14:dataValidation>
        <x14:dataValidation type="list" allowBlank="1" showInputMessage="1" showErrorMessage="1" xr:uid="{00000000-0002-0000-0800-000002000000}">
          <x14:formula1>
            <xm:f>'Base calculos'!$M$1:$M$6</xm:f>
          </x14:formula1>
          <xm:sqref>I9 I11 I13 I15 I17 I19 I21 I23 I25 I27 I29 I31 I33 I35 I37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dimension ref="A1:D186"/>
  <sheetViews>
    <sheetView topLeftCell="B2" zoomScale="70" zoomScaleNormal="70" workbookViewId="0">
      <pane ySplit="705" topLeftCell="A141" activePane="bottomLeft"/>
      <selection activeCell="C1" sqref="C1:C1048576"/>
      <selection pane="bottomLeft" activeCell="B70" sqref="B70:B77"/>
    </sheetView>
  </sheetViews>
  <sheetFormatPr baseColWidth="10" defaultColWidth="11.42578125" defaultRowHeight="15" x14ac:dyDescent="0.25"/>
  <cols>
    <col min="1" max="1" width="43.140625" style="9" customWidth="1"/>
    <col min="2" max="2" width="31.140625" style="9" customWidth="1"/>
    <col min="3" max="3" width="38.28515625" style="9" customWidth="1"/>
    <col min="4" max="4" width="80.7109375" style="9" bestFit="1" customWidth="1"/>
    <col min="5" max="16384" width="11.42578125" style="9"/>
  </cols>
  <sheetData>
    <row r="1" spans="1:4" ht="39" x14ac:dyDescent="0.25">
      <c r="A1" s="2" t="s">
        <v>0</v>
      </c>
      <c r="B1" s="2" t="s">
        <v>1</v>
      </c>
      <c r="C1" s="2" t="s">
        <v>2</v>
      </c>
      <c r="D1" s="2" t="s">
        <v>49</v>
      </c>
    </row>
    <row r="2" spans="1:4" ht="28.5" x14ac:dyDescent="0.25">
      <c r="A2" s="479" t="s">
        <v>217</v>
      </c>
      <c r="B2" s="478" t="s">
        <v>3</v>
      </c>
      <c r="C2" s="4" t="s">
        <v>4</v>
      </c>
      <c r="D2" s="4" t="s">
        <v>5</v>
      </c>
    </row>
    <row r="3" spans="1:4" ht="114" x14ac:dyDescent="0.25">
      <c r="A3" s="479"/>
      <c r="B3" s="478"/>
      <c r="C3" s="4" t="s">
        <v>162</v>
      </c>
      <c r="D3" s="6" t="s">
        <v>241</v>
      </c>
    </row>
    <row r="4" spans="1:4" ht="28.5" x14ac:dyDescent="0.25">
      <c r="A4" s="479"/>
      <c r="B4" s="478"/>
      <c r="C4" s="4" t="s">
        <v>163</v>
      </c>
      <c r="D4" s="6" t="s">
        <v>6</v>
      </c>
    </row>
    <row r="5" spans="1:4" ht="42.75" x14ac:dyDescent="0.25">
      <c r="A5" s="479"/>
      <c r="B5" s="478"/>
      <c r="C5" s="1" t="s">
        <v>7</v>
      </c>
      <c r="D5" s="6" t="s">
        <v>8</v>
      </c>
    </row>
    <row r="6" spans="1:4" x14ac:dyDescent="0.25">
      <c r="A6" s="479"/>
      <c r="B6" s="478"/>
      <c r="C6" s="1" t="s">
        <v>9</v>
      </c>
      <c r="D6" s="6" t="s">
        <v>10</v>
      </c>
    </row>
    <row r="7" spans="1:4" x14ac:dyDescent="0.25">
      <c r="A7" s="479"/>
      <c r="B7" s="478"/>
      <c r="C7" s="1" t="s">
        <v>11</v>
      </c>
      <c r="D7" s="5" t="s">
        <v>12</v>
      </c>
    </row>
    <row r="8" spans="1:4" ht="42.75" x14ac:dyDescent="0.25">
      <c r="A8" s="479"/>
      <c r="B8" s="478"/>
      <c r="C8" s="1" t="s">
        <v>13</v>
      </c>
      <c r="D8" s="6" t="s">
        <v>209</v>
      </c>
    </row>
    <row r="9" spans="1:4" ht="28.5" x14ac:dyDescent="0.25">
      <c r="A9" s="479"/>
      <c r="B9" s="478"/>
      <c r="C9" s="1" t="s">
        <v>14</v>
      </c>
      <c r="D9" s="6" t="s">
        <v>15</v>
      </c>
    </row>
    <row r="10" spans="1:4" ht="85.5" x14ac:dyDescent="0.25">
      <c r="A10" s="479"/>
      <c r="B10" s="478"/>
      <c r="C10" s="1" t="s">
        <v>16</v>
      </c>
      <c r="D10" s="6" t="s">
        <v>205</v>
      </c>
    </row>
    <row r="11" spans="1:4" ht="28.5" x14ac:dyDescent="0.25">
      <c r="A11" s="480" t="s">
        <v>218</v>
      </c>
      <c r="B11" s="478" t="s">
        <v>3</v>
      </c>
      <c r="C11" s="4" t="s">
        <v>17</v>
      </c>
      <c r="D11" s="4" t="s">
        <v>164</v>
      </c>
    </row>
    <row r="12" spans="1:4" ht="42.75" x14ac:dyDescent="0.25">
      <c r="A12" s="480"/>
      <c r="B12" s="478"/>
      <c r="C12" s="4" t="s">
        <v>18</v>
      </c>
      <c r="D12" s="6" t="s">
        <v>19</v>
      </c>
    </row>
    <row r="13" spans="1:4" ht="28.5" x14ac:dyDescent="0.25">
      <c r="A13" s="480"/>
      <c r="B13" s="478"/>
      <c r="C13" s="4" t="s">
        <v>20</v>
      </c>
      <c r="D13" s="6" t="s">
        <v>21</v>
      </c>
    </row>
    <row r="14" spans="1:4" x14ac:dyDescent="0.25">
      <c r="A14" s="480"/>
      <c r="B14" s="478"/>
      <c r="C14" s="4" t="s">
        <v>22</v>
      </c>
      <c r="D14" s="6" t="s">
        <v>23</v>
      </c>
    </row>
    <row r="15" spans="1:4" ht="28.5" x14ac:dyDescent="0.25">
      <c r="A15" s="480"/>
      <c r="B15" s="478"/>
      <c r="C15" s="4" t="s">
        <v>24</v>
      </c>
      <c r="D15" s="6" t="s">
        <v>25</v>
      </c>
    </row>
    <row r="16" spans="1:4" x14ac:dyDescent="0.25">
      <c r="A16" s="480"/>
      <c r="B16" s="478"/>
      <c r="C16" s="4" t="s">
        <v>26</v>
      </c>
      <c r="D16" s="6"/>
    </row>
    <row r="17" spans="1:4" ht="28.5" x14ac:dyDescent="0.25">
      <c r="A17" s="480"/>
      <c r="B17" s="478"/>
      <c r="C17" s="4" t="s">
        <v>27</v>
      </c>
      <c r="D17" s="6" t="s">
        <v>28</v>
      </c>
    </row>
    <row r="18" spans="1:4" x14ac:dyDescent="0.25">
      <c r="A18" s="480"/>
      <c r="B18" s="478"/>
      <c r="C18" s="4" t="s">
        <v>29</v>
      </c>
      <c r="D18" s="6" t="s">
        <v>30</v>
      </c>
    </row>
    <row r="19" spans="1:4" ht="42.75" x14ac:dyDescent="0.25">
      <c r="A19" s="480"/>
      <c r="B19" s="478"/>
      <c r="C19" s="4" t="s">
        <v>31</v>
      </c>
      <c r="D19" s="6" t="s">
        <v>165</v>
      </c>
    </row>
    <row r="20" spans="1:4" ht="28.5" x14ac:dyDescent="0.25">
      <c r="A20" s="480"/>
      <c r="B20" s="478"/>
      <c r="C20" s="4" t="s">
        <v>32</v>
      </c>
      <c r="D20" s="6"/>
    </row>
    <row r="21" spans="1:4" ht="28.5" x14ac:dyDescent="0.25">
      <c r="A21" s="480"/>
      <c r="B21" s="478"/>
      <c r="C21" s="4" t="s">
        <v>33</v>
      </c>
      <c r="D21" s="6" t="s">
        <v>34</v>
      </c>
    </row>
    <row r="22" spans="1:4" ht="57" x14ac:dyDescent="0.25">
      <c r="A22" s="480"/>
      <c r="B22" s="478"/>
      <c r="C22" s="4" t="s">
        <v>35</v>
      </c>
      <c r="D22" s="6" t="s">
        <v>166</v>
      </c>
    </row>
    <row r="23" spans="1:4" ht="28.5" x14ac:dyDescent="0.25">
      <c r="A23" s="480"/>
      <c r="B23" s="478"/>
      <c r="C23" s="4" t="s">
        <v>36</v>
      </c>
      <c r="D23" s="6"/>
    </row>
    <row r="24" spans="1:4" ht="57" x14ac:dyDescent="0.25">
      <c r="A24" s="480"/>
      <c r="B24" s="478"/>
      <c r="C24" s="4" t="s">
        <v>37</v>
      </c>
      <c r="D24" s="6" t="s">
        <v>240</v>
      </c>
    </row>
    <row r="25" spans="1:4" ht="28.5" x14ac:dyDescent="0.25">
      <c r="A25" s="480"/>
      <c r="B25" s="478"/>
      <c r="C25" s="4" t="s">
        <v>38</v>
      </c>
      <c r="D25" s="6" t="s">
        <v>39</v>
      </c>
    </row>
    <row r="26" spans="1:4" x14ac:dyDescent="0.25">
      <c r="A26" s="480"/>
      <c r="B26" s="478"/>
      <c r="C26" s="4" t="s">
        <v>40</v>
      </c>
      <c r="D26" s="6"/>
    </row>
    <row r="27" spans="1:4" x14ac:dyDescent="0.25">
      <c r="A27" s="480"/>
      <c r="B27" s="478"/>
      <c r="C27" s="4" t="s">
        <v>41</v>
      </c>
      <c r="D27" s="6"/>
    </row>
    <row r="28" spans="1:4" ht="28.5" x14ac:dyDescent="0.25">
      <c r="A28" s="480"/>
      <c r="B28" s="478"/>
      <c r="C28" s="4" t="s">
        <v>42</v>
      </c>
      <c r="D28" s="6"/>
    </row>
    <row r="29" spans="1:4" ht="28.5" x14ac:dyDescent="0.25">
      <c r="A29" s="480"/>
      <c r="B29" s="478"/>
      <c r="C29" s="4" t="s">
        <v>43</v>
      </c>
      <c r="D29" s="4" t="s">
        <v>44</v>
      </c>
    </row>
    <row r="30" spans="1:4" x14ac:dyDescent="0.25">
      <c r="A30" s="480"/>
      <c r="B30" s="478"/>
      <c r="C30" s="4" t="s">
        <v>45</v>
      </c>
      <c r="D30" s="6" t="s">
        <v>46</v>
      </c>
    </row>
    <row r="31" spans="1:4" ht="28.5" x14ac:dyDescent="0.25">
      <c r="A31" s="480"/>
      <c r="B31" s="478"/>
      <c r="C31" s="4" t="s">
        <v>47</v>
      </c>
      <c r="D31" s="6"/>
    </row>
    <row r="32" spans="1:4" ht="42.75" x14ac:dyDescent="0.25">
      <c r="A32" s="480"/>
      <c r="B32" s="478"/>
      <c r="C32" s="4" t="s">
        <v>48</v>
      </c>
      <c r="D32" s="6"/>
    </row>
    <row r="33" spans="1:4" ht="57" x14ac:dyDescent="0.25">
      <c r="A33" s="480"/>
      <c r="B33" s="478"/>
      <c r="C33" s="1" t="s">
        <v>230</v>
      </c>
      <c r="D33" s="6" t="s">
        <v>249</v>
      </c>
    </row>
    <row r="34" spans="1:4" ht="185.25" x14ac:dyDescent="0.25">
      <c r="A34" s="13" t="s">
        <v>219</v>
      </c>
      <c r="B34" s="475" t="s">
        <v>290</v>
      </c>
      <c r="C34" s="3" t="s">
        <v>288</v>
      </c>
      <c r="D34" s="6" t="s">
        <v>239</v>
      </c>
    </row>
    <row r="35" spans="1:4" x14ac:dyDescent="0.25">
      <c r="A35" s="14"/>
      <c r="B35" s="476"/>
      <c r="C35" s="1" t="s">
        <v>56</v>
      </c>
      <c r="D35" s="6" t="s">
        <v>57</v>
      </c>
    </row>
    <row r="36" spans="1:4" ht="57" x14ac:dyDescent="0.25">
      <c r="A36" s="14"/>
      <c r="B36" s="476"/>
      <c r="C36" s="1" t="s">
        <v>183</v>
      </c>
      <c r="D36" s="6" t="s">
        <v>201</v>
      </c>
    </row>
    <row r="37" spans="1:4" x14ac:dyDescent="0.25">
      <c r="A37" s="14"/>
      <c r="B37" s="476"/>
      <c r="C37" s="1" t="s">
        <v>289</v>
      </c>
      <c r="D37" s="16" t="s">
        <v>316</v>
      </c>
    </row>
    <row r="38" spans="1:4" ht="42.75" x14ac:dyDescent="0.25">
      <c r="A38" s="14"/>
      <c r="B38" s="477"/>
      <c r="C38" s="1" t="s">
        <v>189</v>
      </c>
      <c r="D38" s="6" t="s">
        <v>204</v>
      </c>
    </row>
    <row r="39" spans="1:4" x14ac:dyDescent="0.25">
      <c r="A39" s="14"/>
      <c r="B39" s="475" t="s">
        <v>291</v>
      </c>
      <c r="C39" s="4" t="s">
        <v>50</v>
      </c>
      <c r="D39" s="12" t="s">
        <v>294</v>
      </c>
    </row>
    <row r="40" spans="1:4" ht="42.75" x14ac:dyDescent="0.25">
      <c r="A40" s="14"/>
      <c r="B40" s="476"/>
      <c r="C40" s="4" t="s">
        <v>51</v>
      </c>
      <c r="D40" s="12" t="s">
        <v>295</v>
      </c>
    </row>
    <row r="41" spans="1:4" x14ac:dyDescent="0.25">
      <c r="A41" s="14"/>
      <c r="B41" s="476"/>
      <c r="C41" s="4" t="s">
        <v>52</v>
      </c>
      <c r="D41" s="12" t="s">
        <v>296</v>
      </c>
    </row>
    <row r="42" spans="1:4" ht="28.5" x14ac:dyDescent="0.25">
      <c r="A42" s="14"/>
      <c r="B42" s="476"/>
      <c r="C42" s="1" t="s">
        <v>58</v>
      </c>
      <c r="D42" s="12" t="s">
        <v>297</v>
      </c>
    </row>
    <row r="43" spans="1:4" ht="28.5" x14ac:dyDescent="0.25">
      <c r="A43" s="14"/>
      <c r="B43" s="477"/>
      <c r="C43" s="1" t="s">
        <v>184</v>
      </c>
      <c r="D43" s="6" t="s">
        <v>207</v>
      </c>
    </row>
    <row r="44" spans="1:4" x14ac:dyDescent="0.25">
      <c r="A44" s="14"/>
      <c r="B44" s="475" t="s">
        <v>292</v>
      </c>
      <c r="C44" s="4" t="s">
        <v>53</v>
      </c>
      <c r="D44" s="12" t="s">
        <v>298</v>
      </c>
    </row>
    <row r="45" spans="1:4" x14ac:dyDescent="0.25">
      <c r="A45" s="14"/>
      <c r="B45" s="476"/>
      <c r="C45" s="1" t="s">
        <v>54</v>
      </c>
      <c r="D45" s="12"/>
    </row>
    <row r="46" spans="1:4" ht="28.5" x14ac:dyDescent="0.25">
      <c r="A46" s="14"/>
      <c r="B46" s="476"/>
      <c r="C46" s="1" t="s">
        <v>55</v>
      </c>
      <c r="D46" s="6" t="s">
        <v>251</v>
      </c>
    </row>
    <row r="47" spans="1:4" ht="28.5" x14ac:dyDescent="0.25">
      <c r="A47" s="14"/>
      <c r="B47" s="476"/>
      <c r="C47" s="1" t="s">
        <v>167</v>
      </c>
      <c r="D47" s="6" t="s">
        <v>197</v>
      </c>
    </row>
    <row r="48" spans="1:4" ht="57" x14ac:dyDescent="0.25">
      <c r="A48" s="14"/>
      <c r="B48" s="476"/>
      <c r="C48" s="1" t="s">
        <v>188</v>
      </c>
      <c r="D48" s="6" t="s">
        <v>212</v>
      </c>
    </row>
    <row r="49" spans="1:4" ht="99.75" x14ac:dyDescent="0.25">
      <c r="A49" s="14"/>
      <c r="B49" s="477"/>
      <c r="C49" s="1" t="s">
        <v>191</v>
      </c>
      <c r="D49" s="6" t="s">
        <v>215</v>
      </c>
    </row>
    <row r="50" spans="1:4" ht="28.5" x14ac:dyDescent="0.25">
      <c r="A50" s="14"/>
      <c r="B50" s="475" t="s">
        <v>293</v>
      </c>
      <c r="C50" s="1" t="s">
        <v>173</v>
      </c>
      <c r="D50" s="6" t="s">
        <v>203</v>
      </c>
    </row>
    <row r="51" spans="1:4" ht="71.25" x14ac:dyDescent="0.25">
      <c r="A51" s="14"/>
      <c r="B51" s="476"/>
      <c r="C51" s="1" t="s">
        <v>174</v>
      </c>
      <c r="D51" s="6" t="s">
        <v>216</v>
      </c>
    </row>
    <row r="52" spans="1:4" ht="28.5" x14ac:dyDescent="0.25">
      <c r="A52" s="14"/>
      <c r="B52" s="476"/>
      <c r="C52" s="1" t="s">
        <v>176</v>
      </c>
      <c r="D52" s="6" t="s">
        <v>213</v>
      </c>
    </row>
    <row r="53" spans="1:4" ht="42.75" x14ac:dyDescent="0.25">
      <c r="A53" s="14"/>
      <c r="B53" s="476"/>
      <c r="C53" s="1" t="s">
        <v>177</v>
      </c>
      <c r="D53" s="6" t="s">
        <v>211</v>
      </c>
    </row>
    <row r="54" spans="1:4" ht="213.75" x14ac:dyDescent="0.25">
      <c r="A54" s="14"/>
      <c r="B54" s="476"/>
      <c r="C54" s="1" t="s">
        <v>179</v>
      </c>
      <c r="D54" s="6" t="s">
        <v>231</v>
      </c>
    </row>
    <row r="55" spans="1:4" ht="28.5" x14ac:dyDescent="0.25">
      <c r="A55" s="14"/>
      <c r="B55" s="476"/>
      <c r="C55" s="1" t="s">
        <v>180</v>
      </c>
      <c r="D55" s="15" t="s">
        <v>196</v>
      </c>
    </row>
    <row r="56" spans="1:4" ht="28.5" customHeight="1" x14ac:dyDescent="0.25">
      <c r="A56" s="14"/>
      <c r="B56" s="476"/>
      <c r="C56" s="1" t="s">
        <v>181</v>
      </c>
      <c r="D56" s="6" t="s">
        <v>202</v>
      </c>
    </row>
    <row r="57" spans="1:4" ht="28.5" x14ac:dyDescent="0.25">
      <c r="A57" s="14"/>
      <c r="B57" s="476"/>
      <c r="C57" s="1" t="s">
        <v>182</v>
      </c>
      <c r="D57" s="6" t="s">
        <v>208</v>
      </c>
    </row>
    <row r="58" spans="1:4" ht="71.25" x14ac:dyDescent="0.25">
      <c r="A58" s="14"/>
      <c r="B58" s="476"/>
      <c r="C58" s="1" t="s">
        <v>186</v>
      </c>
      <c r="D58" s="6" t="s">
        <v>232</v>
      </c>
    </row>
    <row r="59" spans="1:4" ht="71.25" x14ac:dyDescent="0.25">
      <c r="A59" s="14"/>
      <c r="B59" s="476"/>
      <c r="C59" s="1" t="s">
        <v>187</v>
      </c>
      <c r="D59" s="6" t="s">
        <v>199</v>
      </c>
    </row>
    <row r="60" spans="1:4" ht="42.75" x14ac:dyDescent="0.25">
      <c r="A60" s="14"/>
      <c r="B60" s="476"/>
      <c r="C60" s="1" t="s">
        <v>190</v>
      </c>
      <c r="D60" s="6" t="s">
        <v>206</v>
      </c>
    </row>
    <row r="61" spans="1:4" ht="42.75" x14ac:dyDescent="0.25">
      <c r="A61" s="14"/>
      <c r="B61" s="476"/>
      <c r="C61" s="1" t="s">
        <v>192</v>
      </c>
      <c r="D61" s="6" t="s">
        <v>200</v>
      </c>
    </row>
    <row r="62" spans="1:4" ht="57" x14ac:dyDescent="0.25">
      <c r="A62" s="14"/>
      <c r="B62" s="476"/>
      <c r="C62" s="1" t="s">
        <v>193</v>
      </c>
      <c r="D62" s="6" t="s">
        <v>198</v>
      </c>
    </row>
    <row r="63" spans="1:4" ht="57" x14ac:dyDescent="0.25">
      <c r="A63" s="14"/>
      <c r="B63" s="476"/>
      <c r="C63" s="1" t="s">
        <v>194</v>
      </c>
      <c r="D63" s="6" t="s">
        <v>214</v>
      </c>
    </row>
    <row r="64" spans="1:4" ht="29.25" x14ac:dyDescent="0.25">
      <c r="A64" s="14"/>
      <c r="B64" s="476"/>
      <c r="C64" s="1" t="s">
        <v>227</v>
      </c>
      <c r="D64" s="6" t="s">
        <v>237</v>
      </c>
    </row>
    <row r="65" spans="1:4" ht="42.75" x14ac:dyDescent="0.25">
      <c r="A65" s="14"/>
      <c r="B65" s="476"/>
      <c r="C65" s="1" t="s">
        <v>248</v>
      </c>
      <c r="D65" s="6" t="s">
        <v>238</v>
      </c>
    </row>
    <row r="66" spans="1:4" ht="57" x14ac:dyDescent="0.25">
      <c r="A66" s="14"/>
      <c r="B66" s="476"/>
      <c r="C66" s="1" t="s">
        <v>228</v>
      </c>
      <c r="D66" s="6" t="s">
        <v>229</v>
      </c>
    </row>
    <row r="67" spans="1:4" ht="142.5" x14ac:dyDescent="0.25">
      <c r="A67" s="14"/>
      <c r="B67" s="476"/>
      <c r="C67" s="1" t="s">
        <v>236</v>
      </c>
      <c r="D67" s="6" t="s">
        <v>250</v>
      </c>
    </row>
    <row r="68" spans="1:4" ht="156.75" x14ac:dyDescent="0.25">
      <c r="A68" s="14"/>
      <c r="B68" s="476"/>
      <c r="C68" s="1" t="s">
        <v>309</v>
      </c>
      <c r="D68" s="18" t="s">
        <v>310</v>
      </c>
    </row>
    <row r="69" spans="1:4" ht="28.5" x14ac:dyDescent="0.25">
      <c r="A69" s="14"/>
      <c r="B69" s="477"/>
      <c r="C69" s="1" t="s">
        <v>314</v>
      </c>
      <c r="D69" s="17" t="s">
        <v>315</v>
      </c>
    </row>
    <row r="70" spans="1:4" ht="85.5" customHeight="1" x14ac:dyDescent="0.25">
      <c r="A70" s="13" t="s">
        <v>220</v>
      </c>
      <c r="B70" s="483" t="s">
        <v>287</v>
      </c>
      <c r="C70" s="7" t="s">
        <v>252</v>
      </c>
      <c r="D70" s="8" t="s">
        <v>256</v>
      </c>
    </row>
    <row r="71" spans="1:4" ht="71.25" x14ac:dyDescent="0.25">
      <c r="A71" s="14"/>
      <c r="B71" s="484"/>
      <c r="C71" s="7" t="s">
        <v>253</v>
      </c>
      <c r="D71" s="8" t="s">
        <v>257</v>
      </c>
    </row>
    <row r="72" spans="1:4" ht="57" x14ac:dyDescent="0.25">
      <c r="A72" s="14"/>
      <c r="B72" s="484"/>
      <c r="C72" s="7" t="s">
        <v>254</v>
      </c>
      <c r="D72" s="8" t="s">
        <v>258</v>
      </c>
    </row>
    <row r="73" spans="1:4" ht="57" x14ac:dyDescent="0.25">
      <c r="A73" s="14"/>
      <c r="B73" s="484"/>
      <c r="C73" s="7" t="s">
        <v>255</v>
      </c>
      <c r="D73" s="8" t="s">
        <v>259</v>
      </c>
    </row>
    <row r="74" spans="1:4" ht="57" x14ac:dyDescent="0.25">
      <c r="A74" s="14"/>
      <c r="B74" s="484"/>
      <c r="C74" s="11" t="s">
        <v>312</v>
      </c>
      <c r="D74" s="12" t="s">
        <v>260</v>
      </c>
    </row>
    <row r="75" spans="1:4" ht="199.5" x14ac:dyDescent="0.25">
      <c r="A75" s="14"/>
      <c r="B75" s="484"/>
      <c r="C75" s="11" t="s">
        <v>172</v>
      </c>
      <c r="D75" s="12" t="s">
        <v>313</v>
      </c>
    </row>
    <row r="76" spans="1:4" ht="128.25" x14ac:dyDescent="0.25">
      <c r="A76" s="14"/>
      <c r="B76" s="484"/>
      <c r="C76" s="11" t="s">
        <v>234</v>
      </c>
      <c r="D76" s="12" t="s">
        <v>235</v>
      </c>
    </row>
    <row r="77" spans="1:4" ht="28.5" x14ac:dyDescent="0.25">
      <c r="A77" s="14"/>
      <c r="B77" s="485"/>
      <c r="C77" s="11" t="s">
        <v>64</v>
      </c>
      <c r="D77" s="6" t="s">
        <v>311</v>
      </c>
    </row>
    <row r="78" spans="1:4" ht="114" customHeight="1" x14ac:dyDescent="0.25">
      <c r="A78" s="14"/>
      <c r="B78" s="486" t="s">
        <v>286</v>
      </c>
      <c r="C78" s="8" t="s">
        <v>263</v>
      </c>
      <c r="D78" s="8" t="s">
        <v>262</v>
      </c>
    </row>
    <row r="79" spans="1:4" x14ac:dyDescent="0.25">
      <c r="A79" s="14"/>
      <c r="B79" s="487"/>
      <c r="C79" s="8" t="s">
        <v>265</v>
      </c>
      <c r="D79" s="8" t="s">
        <v>264</v>
      </c>
    </row>
    <row r="80" spans="1:4" ht="28.5" x14ac:dyDescent="0.25">
      <c r="A80" s="14"/>
      <c r="B80" s="487"/>
      <c r="C80" s="8" t="s">
        <v>261</v>
      </c>
      <c r="D80" s="8" t="s">
        <v>270</v>
      </c>
    </row>
    <row r="81" spans="1:4" x14ac:dyDescent="0.25">
      <c r="A81" s="14"/>
      <c r="B81" s="487"/>
      <c r="C81" s="8" t="s">
        <v>269</v>
      </c>
      <c r="D81" s="8" t="s">
        <v>266</v>
      </c>
    </row>
    <row r="82" spans="1:4" x14ac:dyDescent="0.25">
      <c r="A82" s="14"/>
      <c r="B82" s="488"/>
      <c r="C82" s="8" t="s">
        <v>268</v>
      </c>
      <c r="D82" s="8" t="s">
        <v>267</v>
      </c>
    </row>
    <row r="83" spans="1:4" ht="56.25" customHeight="1" x14ac:dyDescent="0.25">
      <c r="A83" s="14"/>
      <c r="B83" s="486" t="s">
        <v>279</v>
      </c>
      <c r="C83" s="8" t="s">
        <v>271</v>
      </c>
      <c r="D83" s="8" t="s">
        <v>272</v>
      </c>
    </row>
    <row r="84" spans="1:4" ht="56.25" customHeight="1" x14ac:dyDescent="0.25">
      <c r="A84" s="14"/>
      <c r="B84" s="487"/>
      <c r="C84" s="8" t="s">
        <v>273</v>
      </c>
      <c r="D84" s="8" t="s">
        <v>274</v>
      </c>
    </row>
    <row r="85" spans="1:4" ht="56.25" customHeight="1" x14ac:dyDescent="0.25">
      <c r="A85" s="14"/>
      <c r="B85" s="487"/>
      <c r="C85" s="8" t="s">
        <v>275</v>
      </c>
      <c r="D85" s="8" t="s">
        <v>276</v>
      </c>
    </row>
    <row r="86" spans="1:4" ht="56.25" customHeight="1" x14ac:dyDescent="0.25">
      <c r="A86" s="14"/>
      <c r="B86" s="487"/>
      <c r="C86" s="8" t="s">
        <v>277</v>
      </c>
      <c r="D86" s="8" t="s">
        <v>278</v>
      </c>
    </row>
    <row r="87" spans="1:4" ht="56.25" customHeight="1" x14ac:dyDescent="0.25">
      <c r="A87" s="14"/>
      <c r="B87" s="488"/>
      <c r="C87" s="4" t="s">
        <v>60</v>
      </c>
      <c r="D87" s="6" t="s">
        <v>168</v>
      </c>
    </row>
    <row r="88" spans="1:4" ht="28.5" x14ac:dyDescent="0.25">
      <c r="A88" s="14"/>
      <c r="B88" s="489" t="s">
        <v>305</v>
      </c>
      <c r="C88" s="8" t="s">
        <v>280</v>
      </c>
      <c r="D88" s="8" t="s">
        <v>301</v>
      </c>
    </row>
    <row r="89" spans="1:4" x14ac:dyDescent="0.25">
      <c r="A89" s="14"/>
      <c r="B89" s="490"/>
      <c r="C89" s="8" t="s">
        <v>303</v>
      </c>
      <c r="D89" s="8" t="s">
        <v>302</v>
      </c>
    </row>
    <row r="90" spans="1:4" ht="23.25" customHeight="1" x14ac:dyDescent="0.25">
      <c r="A90" s="14"/>
      <c r="B90" s="491"/>
      <c r="C90" s="8" t="s">
        <v>281</v>
      </c>
      <c r="D90" s="8" t="s">
        <v>304</v>
      </c>
    </row>
    <row r="91" spans="1:4" ht="23.25" customHeight="1" x14ac:dyDescent="0.25">
      <c r="A91" s="14"/>
      <c r="B91" s="489" t="s">
        <v>299</v>
      </c>
      <c r="C91" s="4" t="s">
        <v>65</v>
      </c>
      <c r="D91" s="12"/>
    </row>
    <row r="92" spans="1:4" ht="57" x14ac:dyDescent="0.25">
      <c r="A92" s="14"/>
      <c r="B92" s="491"/>
      <c r="C92" s="8" t="s">
        <v>282</v>
      </c>
      <c r="D92" s="8" t="s">
        <v>283</v>
      </c>
    </row>
    <row r="93" spans="1:4" ht="114" x14ac:dyDescent="0.25">
      <c r="A93" s="14"/>
      <c r="B93" s="489" t="s">
        <v>300</v>
      </c>
      <c r="C93" s="8" t="s">
        <v>284</v>
      </c>
      <c r="D93" s="8" t="s">
        <v>285</v>
      </c>
    </row>
    <row r="94" spans="1:4" ht="36.75" customHeight="1" x14ac:dyDescent="0.25">
      <c r="A94" s="14"/>
      <c r="B94" s="490"/>
      <c r="C94" s="11" t="s">
        <v>59</v>
      </c>
      <c r="D94" s="8" t="s">
        <v>306</v>
      </c>
    </row>
    <row r="95" spans="1:4" ht="23.25" customHeight="1" x14ac:dyDescent="0.25">
      <c r="A95" s="14"/>
      <c r="B95" s="490"/>
      <c r="C95" s="4" t="s">
        <v>61</v>
      </c>
      <c r="D95" s="8" t="s">
        <v>307</v>
      </c>
    </row>
    <row r="96" spans="1:4" ht="28.5" x14ac:dyDescent="0.25">
      <c r="A96" s="14"/>
      <c r="B96" s="490"/>
      <c r="C96" s="1" t="s">
        <v>62</v>
      </c>
      <c r="D96" s="6" t="s">
        <v>25</v>
      </c>
    </row>
    <row r="97" spans="1:4" ht="36" customHeight="1" x14ac:dyDescent="0.25">
      <c r="A97" s="14"/>
      <c r="B97" s="491"/>
      <c r="C97" s="4" t="s">
        <v>63</v>
      </c>
      <c r="D97" s="12" t="s">
        <v>308</v>
      </c>
    </row>
    <row r="98" spans="1:4" x14ac:dyDescent="0.25">
      <c r="A98" s="475" t="s">
        <v>221</v>
      </c>
      <c r="B98" s="475" t="s">
        <v>169</v>
      </c>
      <c r="C98" s="4" t="s">
        <v>66</v>
      </c>
      <c r="D98" s="6"/>
    </row>
    <row r="99" spans="1:4" x14ac:dyDescent="0.25">
      <c r="A99" s="476"/>
      <c r="B99" s="476"/>
      <c r="C99" s="4" t="s">
        <v>67</v>
      </c>
      <c r="D99" s="6"/>
    </row>
    <row r="100" spans="1:4" x14ac:dyDescent="0.25">
      <c r="A100" s="476"/>
      <c r="B100" s="476"/>
      <c r="C100" s="4" t="s">
        <v>68</v>
      </c>
      <c r="D100" s="6"/>
    </row>
    <row r="101" spans="1:4" x14ac:dyDescent="0.25">
      <c r="A101" s="476"/>
      <c r="B101" s="476"/>
      <c r="C101" s="4" t="s">
        <v>69</v>
      </c>
      <c r="D101" s="6"/>
    </row>
    <row r="102" spans="1:4" ht="28.5" x14ac:dyDescent="0.25">
      <c r="A102" s="476"/>
      <c r="B102" s="476"/>
      <c r="C102" s="4" t="s">
        <v>170</v>
      </c>
      <c r="D102" s="6"/>
    </row>
    <row r="103" spans="1:4" ht="28.5" x14ac:dyDescent="0.25">
      <c r="A103" s="476"/>
      <c r="B103" s="476"/>
      <c r="C103" s="4" t="s">
        <v>70</v>
      </c>
      <c r="D103" s="6"/>
    </row>
    <row r="104" spans="1:4" x14ac:dyDescent="0.25">
      <c r="A104" s="476"/>
      <c r="B104" s="476"/>
      <c r="C104" s="4" t="s">
        <v>71</v>
      </c>
      <c r="D104" s="6"/>
    </row>
    <row r="105" spans="1:4" x14ac:dyDescent="0.25">
      <c r="A105" s="476"/>
      <c r="B105" s="476"/>
      <c r="C105" s="4" t="s">
        <v>72</v>
      </c>
      <c r="D105" s="6"/>
    </row>
    <row r="106" spans="1:4" ht="28.5" x14ac:dyDescent="0.25">
      <c r="A106" s="476"/>
      <c r="B106" s="476"/>
      <c r="C106" s="4" t="s">
        <v>171</v>
      </c>
      <c r="D106" s="6"/>
    </row>
    <row r="107" spans="1:4" x14ac:dyDescent="0.25">
      <c r="A107" s="476"/>
      <c r="B107" s="476"/>
      <c r="C107" s="4" t="s">
        <v>73</v>
      </c>
      <c r="D107" s="6"/>
    </row>
    <row r="108" spans="1:4" x14ac:dyDescent="0.25">
      <c r="A108" s="476"/>
      <c r="B108" s="476"/>
      <c r="C108" s="4" t="s">
        <v>74</v>
      </c>
      <c r="D108" s="6"/>
    </row>
    <row r="109" spans="1:4" ht="28.5" x14ac:dyDescent="0.25">
      <c r="A109" s="476"/>
      <c r="B109" s="476"/>
      <c r="C109" s="4" t="s">
        <v>75</v>
      </c>
      <c r="D109" s="6"/>
    </row>
    <row r="110" spans="1:4" x14ac:dyDescent="0.25">
      <c r="A110" s="476"/>
      <c r="B110" s="476"/>
      <c r="C110" s="4" t="s">
        <v>76</v>
      </c>
      <c r="D110" s="6"/>
    </row>
    <row r="111" spans="1:4" ht="28.5" x14ac:dyDescent="0.25">
      <c r="A111" s="476"/>
      <c r="B111" s="476"/>
      <c r="C111" s="4" t="s">
        <v>77</v>
      </c>
      <c r="D111" s="6"/>
    </row>
    <row r="112" spans="1:4" x14ac:dyDescent="0.25">
      <c r="A112" s="476"/>
      <c r="B112" s="476"/>
      <c r="C112" s="4" t="s">
        <v>78</v>
      </c>
      <c r="D112" s="6"/>
    </row>
    <row r="113" spans="1:4" ht="28.5" x14ac:dyDescent="0.25">
      <c r="A113" s="477"/>
      <c r="B113" s="477"/>
      <c r="C113" s="4" t="s">
        <v>79</v>
      </c>
      <c r="D113" s="6"/>
    </row>
    <row r="114" spans="1:4" x14ac:dyDescent="0.25">
      <c r="A114" s="475" t="s">
        <v>222</v>
      </c>
      <c r="B114" s="475" t="s">
        <v>80</v>
      </c>
      <c r="C114" s="4" t="s">
        <v>81</v>
      </c>
      <c r="D114" s="6" t="s">
        <v>82</v>
      </c>
    </row>
    <row r="115" spans="1:4" x14ac:dyDescent="0.25">
      <c r="A115" s="476"/>
      <c r="B115" s="476"/>
      <c r="C115" s="4" t="s">
        <v>83</v>
      </c>
      <c r="D115" s="6" t="s">
        <v>84</v>
      </c>
    </row>
    <row r="116" spans="1:4" ht="42.75" x14ac:dyDescent="0.25">
      <c r="A116" s="476"/>
      <c r="B116" s="476"/>
      <c r="C116" s="4" t="s">
        <v>85</v>
      </c>
      <c r="D116" s="6" t="s">
        <v>86</v>
      </c>
    </row>
    <row r="117" spans="1:4" ht="28.5" x14ac:dyDescent="0.25">
      <c r="A117" s="476"/>
      <c r="B117" s="476"/>
      <c r="C117" s="4" t="s">
        <v>87</v>
      </c>
      <c r="D117" s="6" t="s">
        <v>88</v>
      </c>
    </row>
    <row r="118" spans="1:4" ht="28.5" x14ac:dyDescent="0.25">
      <c r="A118" s="476"/>
      <c r="B118" s="476"/>
      <c r="C118" s="4" t="s">
        <v>89</v>
      </c>
      <c r="D118" s="6"/>
    </row>
    <row r="119" spans="1:4" x14ac:dyDescent="0.25">
      <c r="A119" s="476"/>
      <c r="B119" s="476"/>
      <c r="C119" s="4" t="s">
        <v>90</v>
      </c>
      <c r="D119" s="6"/>
    </row>
    <row r="120" spans="1:4" x14ac:dyDescent="0.25">
      <c r="A120" s="476"/>
      <c r="B120" s="476"/>
      <c r="C120" s="4" t="s">
        <v>91</v>
      </c>
      <c r="D120" s="6"/>
    </row>
    <row r="121" spans="1:4" x14ac:dyDescent="0.25">
      <c r="A121" s="477"/>
      <c r="B121" s="477"/>
      <c r="C121" s="4" t="s">
        <v>92</v>
      </c>
      <c r="D121" s="6"/>
    </row>
    <row r="122" spans="1:4" ht="28.5" x14ac:dyDescent="0.25">
      <c r="A122" s="475" t="s">
        <v>223</v>
      </c>
      <c r="B122" s="475" t="s">
        <v>93</v>
      </c>
      <c r="C122" s="4" t="s">
        <v>94</v>
      </c>
      <c r="D122" s="6"/>
    </row>
    <row r="123" spans="1:4" ht="28.5" x14ac:dyDescent="0.25">
      <c r="A123" s="476"/>
      <c r="B123" s="476"/>
      <c r="C123" s="4" t="s">
        <v>95</v>
      </c>
      <c r="D123" s="6"/>
    </row>
    <row r="124" spans="1:4" ht="71.25" x14ac:dyDescent="0.25">
      <c r="A124" s="476"/>
      <c r="B124" s="476"/>
      <c r="C124" s="4" t="s">
        <v>96</v>
      </c>
      <c r="D124" s="6" t="s">
        <v>244</v>
      </c>
    </row>
    <row r="125" spans="1:4" x14ac:dyDescent="0.25">
      <c r="A125" s="476"/>
      <c r="B125" s="476"/>
      <c r="C125" s="4" t="s">
        <v>97</v>
      </c>
      <c r="D125" s="6"/>
    </row>
    <row r="126" spans="1:4" ht="42.75" x14ac:dyDescent="0.25">
      <c r="A126" s="476"/>
      <c r="B126" s="476"/>
      <c r="C126" s="1" t="s">
        <v>98</v>
      </c>
      <c r="D126" s="6"/>
    </row>
    <row r="127" spans="1:4" ht="42.75" x14ac:dyDescent="0.25">
      <c r="A127" s="476"/>
      <c r="B127" s="476"/>
      <c r="C127" s="4" t="s">
        <v>99</v>
      </c>
      <c r="D127" s="6"/>
    </row>
    <row r="128" spans="1:4" ht="28.5" x14ac:dyDescent="0.25">
      <c r="A128" s="476"/>
      <c r="B128" s="476"/>
      <c r="C128" s="1" t="s">
        <v>100</v>
      </c>
      <c r="D128" s="6"/>
    </row>
    <row r="129" spans="1:4" ht="28.5" x14ac:dyDescent="0.25">
      <c r="A129" s="476"/>
      <c r="B129" s="476"/>
      <c r="C129" s="1" t="s">
        <v>101</v>
      </c>
      <c r="D129" s="6"/>
    </row>
    <row r="130" spans="1:4" ht="57" x14ac:dyDescent="0.25">
      <c r="A130" s="476"/>
      <c r="B130" s="476"/>
      <c r="C130" s="1" t="s">
        <v>102</v>
      </c>
      <c r="D130" s="6"/>
    </row>
    <row r="131" spans="1:4" x14ac:dyDescent="0.25">
      <c r="A131" s="476"/>
      <c r="B131" s="476"/>
      <c r="C131" s="1" t="s">
        <v>103</v>
      </c>
      <c r="D131" s="6"/>
    </row>
    <row r="132" spans="1:4" ht="42.75" x14ac:dyDescent="0.25">
      <c r="A132" s="476"/>
      <c r="B132" s="476"/>
      <c r="C132" s="1" t="s">
        <v>104</v>
      </c>
      <c r="D132" s="6"/>
    </row>
    <row r="133" spans="1:4" ht="42.75" x14ac:dyDescent="0.25">
      <c r="A133" s="476"/>
      <c r="B133" s="476"/>
      <c r="C133" s="1" t="s">
        <v>105</v>
      </c>
      <c r="D133" s="6"/>
    </row>
    <row r="134" spans="1:4" ht="142.5" x14ac:dyDescent="0.25">
      <c r="A134" s="476"/>
      <c r="B134" s="476"/>
      <c r="C134" s="1" t="s">
        <v>175</v>
      </c>
      <c r="D134" s="6" t="s">
        <v>245</v>
      </c>
    </row>
    <row r="135" spans="1:4" x14ac:dyDescent="0.25">
      <c r="A135" s="476"/>
      <c r="B135" s="476"/>
      <c r="C135" s="1" t="s">
        <v>106</v>
      </c>
      <c r="D135" s="6"/>
    </row>
    <row r="136" spans="1:4" ht="57" x14ac:dyDescent="0.25">
      <c r="A136" s="476"/>
      <c r="B136" s="476"/>
      <c r="C136" s="1" t="s">
        <v>185</v>
      </c>
      <c r="D136" s="6" t="s">
        <v>210</v>
      </c>
    </row>
    <row r="137" spans="1:4" ht="42.75" x14ac:dyDescent="0.25">
      <c r="A137" s="476"/>
      <c r="B137" s="476"/>
      <c r="C137" s="1" t="s">
        <v>178</v>
      </c>
      <c r="D137" s="6" t="s">
        <v>195</v>
      </c>
    </row>
    <row r="138" spans="1:4" x14ac:dyDescent="0.25">
      <c r="A138" s="476"/>
      <c r="B138" s="475" t="s">
        <v>107</v>
      </c>
      <c r="C138" s="1" t="s">
        <v>108</v>
      </c>
      <c r="D138" s="6"/>
    </row>
    <row r="139" spans="1:4" ht="28.5" x14ac:dyDescent="0.25">
      <c r="A139" s="476"/>
      <c r="B139" s="476"/>
      <c r="C139" s="1" t="s">
        <v>109</v>
      </c>
      <c r="D139" s="6"/>
    </row>
    <row r="140" spans="1:4" ht="28.5" x14ac:dyDescent="0.25">
      <c r="A140" s="476"/>
      <c r="B140" s="476"/>
      <c r="C140" s="1" t="s">
        <v>110</v>
      </c>
      <c r="D140" s="6"/>
    </row>
    <row r="141" spans="1:4" ht="42.75" x14ac:dyDescent="0.25">
      <c r="A141" s="476"/>
      <c r="B141" s="476"/>
      <c r="C141" s="1" t="s">
        <v>111</v>
      </c>
      <c r="D141" s="6" t="s">
        <v>112</v>
      </c>
    </row>
    <row r="142" spans="1:4" ht="28.5" x14ac:dyDescent="0.25">
      <c r="A142" s="476"/>
      <c r="B142" s="476"/>
      <c r="C142" s="1" t="s">
        <v>113</v>
      </c>
      <c r="D142" s="6"/>
    </row>
    <row r="143" spans="1:4" ht="57" x14ac:dyDescent="0.25">
      <c r="A143" s="477"/>
      <c r="B143" s="477"/>
      <c r="C143" s="1" t="s">
        <v>114</v>
      </c>
      <c r="D143" s="6"/>
    </row>
    <row r="144" spans="1:4" ht="28.5" x14ac:dyDescent="0.25">
      <c r="A144" s="475" t="s">
        <v>224</v>
      </c>
      <c r="B144" s="475" t="s">
        <v>115</v>
      </c>
      <c r="C144" s="4" t="s">
        <v>116</v>
      </c>
      <c r="D144" s="4"/>
    </row>
    <row r="145" spans="1:4" x14ac:dyDescent="0.25">
      <c r="A145" s="476"/>
      <c r="B145" s="476"/>
      <c r="C145" s="4" t="s">
        <v>117</v>
      </c>
      <c r="D145" s="6"/>
    </row>
    <row r="146" spans="1:4" ht="28.5" x14ac:dyDescent="0.25">
      <c r="A146" s="476"/>
      <c r="B146" s="476"/>
      <c r="C146" s="4" t="s">
        <v>118</v>
      </c>
      <c r="D146" s="6" t="s">
        <v>246</v>
      </c>
    </row>
    <row r="147" spans="1:4" ht="28.5" x14ac:dyDescent="0.25">
      <c r="A147" s="476"/>
      <c r="B147" s="476"/>
      <c r="C147" s="4" t="s">
        <v>119</v>
      </c>
      <c r="D147" s="6" t="s">
        <v>247</v>
      </c>
    </row>
    <row r="148" spans="1:4" x14ac:dyDescent="0.25">
      <c r="A148" s="476"/>
      <c r="B148" s="476"/>
      <c r="C148" s="4" t="s">
        <v>120</v>
      </c>
      <c r="D148" s="6"/>
    </row>
    <row r="149" spans="1:4" x14ac:dyDescent="0.25">
      <c r="A149" s="476"/>
      <c r="B149" s="476"/>
      <c r="C149" s="433" t="s">
        <v>121</v>
      </c>
      <c r="D149" s="482"/>
    </row>
    <row r="150" spans="1:4" x14ac:dyDescent="0.25">
      <c r="A150" s="476"/>
      <c r="B150" s="476"/>
      <c r="C150" s="433"/>
      <c r="D150" s="482"/>
    </row>
    <row r="151" spans="1:4" x14ac:dyDescent="0.25">
      <c r="A151" s="476"/>
      <c r="B151" s="476"/>
      <c r="C151" s="4" t="s">
        <v>122</v>
      </c>
      <c r="D151" s="4"/>
    </row>
    <row r="152" spans="1:4" x14ac:dyDescent="0.25">
      <c r="A152" s="476"/>
      <c r="B152" s="476"/>
      <c r="C152" s="4" t="s">
        <v>123</v>
      </c>
      <c r="D152" s="4"/>
    </row>
    <row r="153" spans="1:4" ht="28.5" x14ac:dyDescent="0.25">
      <c r="A153" s="476"/>
      <c r="B153" s="476"/>
      <c r="C153" s="4" t="s">
        <v>124</v>
      </c>
      <c r="D153" s="6"/>
    </row>
    <row r="154" spans="1:4" x14ac:dyDescent="0.25">
      <c r="A154" s="476"/>
      <c r="B154" s="476"/>
      <c r="C154" s="5" t="s">
        <v>125</v>
      </c>
      <c r="D154" s="6"/>
    </row>
    <row r="155" spans="1:4" ht="85.5" x14ac:dyDescent="0.25">
      <c r="A155" s="476"/>
      <c r="B155" s="476"/>
      <c r="C155" s="3" t="s">
        <v>126</v>
      </c>
      <c r="D155" s="5" t="s">
        <v>233</v>
      </c>
    </row>
    <row r="156" spans="1:4" ht="28.5" x14ac:dyDescent="0.25">
      <c r="A156" s="476"/>
      <c r="B156" s="476"/>
      <c r="C156" s="1" t="s">
        <v>127</v>
      </c>
      <c r="D156" s="5"/>
    </row>
    <row r="157" spans="1:4" ht="42.75" x14ac:dyDescent="0.25">
      <c r="A157" s="476"/>
      <c r="B157" s="476"/>
      <c r="C157" s="1" t="s">
        <v>128</v>
      </c>
      <c r="D157" s="5"/>
    </row>
    <row r="158" spans="1:4" ht="28.5" x14ac:dyDescent="0.25">
      <c r="A158" s="476"/>
      <c r="B158" s="476"/>
      <c r="C158" s="1" t="s">
        <v>103</v>
      </c>
      <c r="D158" s="5" t="s">
        <v>129</v>
      </c>
    </row>
    <row r="159" spans="1:4" x14ac:dyDescent="0.25">
      <c r="A159" s="476"/>
      <c r="B159" s="476"/>
      <c r="C159" s="1" t="s">
        <v>130</v>
      </c>
      <c r="D159" s="5"/>
    </row>
    <row r="160" spans="1:4" x14ac:dyDescent="0.25">
      <c r="A160" s="476"/>
      <c r="B160" s="476"/>
      <c r="C160" s="1" t="s">
        <v>131</v>
      </c>
      <c r="D160" s="5"/>
    </row>
    <row r="161" spans="1:4" ht="28.5" x14ac:dyDescent="0.25">
      <c r="A161" s="476"/>
      <c r="B161" s="476"/>
      <c r="C161" s="1" t="s">
        <v>132</v>
      </c>
      <c r="D161" s="5" t="s">
        <v>133</v>
      </c>
    </row>
    <row r="162" spans="1:4" x14ac:dyDescent="0.25">
      <c r="A162" s="476"/>
      <c r="B162" s="476"/>
      <c r="C162" s="1" t="s">
        <v>134</v>
      </c>
      <c r="D162" s="5"/>
    </row>
    <row r="163" spans="1:4" ht="28.5" x14ac:dyDescent="0.25">
      <c r="A163" s="476"/>
      <c r="B163" s="477"/>
      <c r="C163" s="1" t="s">
        <v>135</v>
      </c>
      <c r="D163" s="5"/>
    </row>
    <row r="164" spans="1:4" ht="28.5" x14ac:dyDescent="0.25">
      <c r="A164" s="476"/>
      <c r="B164" s="475" t="s">
        <v>136</v>
      </c>
      <c r="C164" s="1" t="s">
        <v>137</v>
      </c>
      <c r="D164" s="5"/>
    </row>
    <row r="165" spans="1:4" x14ac:dyDescent="0.25">
      <c r="A165" s="476"/>
      <c r="B165" s="476"/>
      <c r="C165" s="1" t="s">
        <v>43</v>
      </c>
      <c r="D165" s="5" t="s">
        <v>138</v>
      </c>
    </row>
    <row r="166" spans="1:4" x14ac:dyDescent="0.25">
      <c r="A166" s="476"/>
      <c r="B166" s="476"/>
      <c r="C166" s="1" t="s">
        <v>139</v>
      </c>
      <c r="D166" s="5"/>
    </row>
    <row r="167" spans="1:4" ht="28.5" x14ac:dyDescent="0.25">
      <c r="A167" s="476"/>
      <c r="B167" s="476"/>
      <c r="C167" s="1" t="s">
        <v>140</v>
      </c>
      <c r="D167" s="5"/>
    </row>
    <row r="168" spans="1:4" ht="28.5" x14ac:dyDescent="0.25">
      <c r="A168" s="476"/>
      <c r="B168" s="476"/>
      <c r="C168" s="1" t="s">
        <v>141</v>
      </c>
      <c r="D168" s="5" t="s">
        <v>142</v>
      </c>
    </row>
    <row r="169" spans="1:4" x14ac:dyDescent="0.25">
      <c r="A169" s="476"/>
      <c r="B169" s="476"/>
      <c r="C169" s="1" t="s">
        <v>143</v>
      </c>
      <c r="D169" s="5"/>
    </row>
    <row r="170" spans="1:4" ht="42.75" x14ac:dyDescent="0.25">
      <c r="A170" s="476"/>
      <c r="B170" s="476"/>
      <c r="C170" s="1" t="s">
        <v>144</v>
      </c>
      <c r="D170" s="5"/>
    </row>
    <row r="171" spans="1:4" ht="42.75" x14ac:dyDescent="0.25">
      <c r="A171" s="477"/>
      <c r="B171" s="477"/>
      <c r="C171" s="1" t="s">
        <v>145</v>
      </c>
      <c r="D171" s="5"/>
    </row>
    <row r="172" spans="1:4" ht="28.5" x14ac:dyDescent="0.25">
      <c r="A172" s="475" t="s">
        <v>225</v>
      </c>
      <c r="B172" s="475" t="s">
        <v>146</v>
      </c>
      <c r="C172" s="4" t="s">
        <v>147</v>
      </c>
      <c r="D172" s="5"/>
    </row>
    <row r="173" spans="1:4" x14ac:dyDescent="0.25">
      <c r="A173" s="476"/>
      <c r="B173" s="476"/>
      <c r="C173" s="433" t="s">
        <v>148</v>
      </c>
      <c r="D173" s="481"/>
    </row>
    <row r="174" spans="1:4" x14ac:dyDescent="0.25">
      <c r="A174" s="476"/>
      <c r="B174" s="476"/>
      <c r="C174" s="433"/>
      <c r="D174" s="481"/>
    </row>
    <row r="175" spans="1:4" x14ac:dyDescent="0.25">
      <c r="A175" s="476"/>
      <c r="B175" s="476"/>
      <c r="C175" s="4" t="s">
        <v>149</v>
      </c>
      <c r="D175" s="5"/>
    </row>
    <row r="176" spans="1:4" x14ac:dyDescent="0.25">
      <c r="A176" s="476"/>
      <c r="B176" s="476"/>
      <c r="C176" s="4" t="s">
        <v>150</v>
      </c>
      <c r="D176" s="6" t="s">
        <v>151</v>
      </c>
    </row>
    <row r="177" spans="1:4" ht="71.25" x14ac:dyDescent="0.25">
      <c r="A177" s="477"/>
      <c r="B177" s="477"/>
      <c r="C177" s="4" t="s">
        <v>242</v>
      </c>
      <c r="D177" s="6" t="s">
        <v>243</v>
      </c>
    </row>
    <row r="178" spans="1:4" ht="28.5" x14ac:dyDescent="0.25">
      <c r="A178" s="475" t="s">
        <v>226</v>
      </c>
      <c r="B178" s="475" t="s">
        <v>152</v>
      </c>
      <c r="C178" s="1" t="s">
        <v>153</v>
      </c>
      <c r="D178" s="5"/>
    </row>
    <row r="179" spans="1:4" ht="28.5" x14ac:dyDescent="0.25">
      <c r="A179" s="476"/>
      <c r="B179" s="476"/>
      <c r="C179" s="1" t="s">
        <v>154</v>
      </c>
      <c r="D179" s="5"/>
    </row>
    <row r="180" spans="1:4" ht="28.5" x14ac:dyDescent="0.25">
      <c r="A180" s="476"/>
      <c r="B180" s="476"/>
      <c r="C180" s="1" t="s">
        <v>155</v>
      </c>
      <c r="D180" s="5" t="s">
        <v>156</v>
      </c>
    </row>
    <row r="181" spans="1:4" ht="28.5" x14ac:dyDescent="0.25">
      <c r="A181" s="476"/>
      <c r="B181" s="476"/>
      <c r="C181" s="1" t="s">
        <v>157</v>
      </c>
      <c r="D181" s="5"/>
    </row>
    <row r="182" spans="1:4" x14ac:dyDescent="0.25">
      <c r="A182" s="476"/>
      <c r="B182" s="476"/>
      <c r="C182" s="1" t="s">
        <v>158</v>
      </c>
      <c r="D182" s="5"/>
    </row>
    <row r="183" spans="1:4" x14ac:dyDescent="0.25">
      <c r="A183" s="476"/>
      <c r="B183" s="476"/>
      <c r="C183" s="1" t="s">
        <v>159</v>
      </c>
      <c r="D183" s="5"/>
    </row>
    <row r="184" spans="1:4" ht="42.75" x14ac:dyDescent="0.25">
      <c r="A184" s="476"/>
      <c r="B184" s="476"/>
      <c r="C184" s="1" t="s">
        <v>160</v>
      </c>
      <c r="D184" s="5"/>
    </row>
    <row r="185" spans="1:4" ht="42.75" x14ac:dyDescent="0.25">
      <c r="A185" s="477"/>
      <c r="B185" s="477"/>
      <c r="C185" s="1" t="s">
        <v>161</v>
      </c>
      <c r="D185" s="5"/>
    </row>
    <row r="186" spans="1:4" ht="15.75" x14ac:dyDescent="0.25">
      <c r="A186" s="10"/>
    </row>
  </sheetData>
  <autoFilter ref="A1:D185" xr:uid="{00000000-0009-0000-0000-000009000000}"/>
  <mergeCells count="32">
    <mergeCell ref="D173:D174"/>
    <mergeCell ref="D149:D150"/>
    <mergeCell ref="C149:C150"/>
    <mergeCell ref="B34:B38"/>
    <mergeCell ref="B70:B77"/>
    <mergeCell ref="B78:B82"/>
    <mergeCell ref="B83:B87"/>
    <mergeCell ref="C173:C174"/>
    <mergeCell ref="B88:B90"/>
    <mergeCell ref="B93:B97"/>
    <mergeCell ref="B91:B92"/>
    <mergeCell ref="B50:B69"/>
    <mergeCell ref="B2:B10"/>
    <mergeCell ref="A2:A10"/>
    <mergeCell ref="B11:B33"/>
    <mergeCell ref="A11:A33"/>
    <mergeCell ref="B44:B49"/>
    <mergeCell ref="B39:B43"/>
    <mergeCell ref="A98:A113"/>
    <mergeCell ref="B98:B113"/>
    <mergeCell ref="A114:A121"/>
    <mergeCell ref="B114:B121"/>
    <mergeCell ref="A178:A185"/>
    <mergeCell ref="B178:B185"/>
    <mergeCell ref="A122:A143"/>
    <mergeCell ref="B122:B137"/>
    <mergeCell ref="B138:B143"/>
    <mergeCell ref="A144:A171"/>
    <mergeCell ref="B144:B163"/>
    <mergeCell ref="B164:B171"/>
    <mergeCell ref="A172:A177"/>
    <mergeCell ref="B172:B177"/>
  </mergeCells>
  <hyperlinks>
    <hyperlink ref="D1" location="_ftn1" display="_ftn1" xr:uid="{00000000-0004-0000-0900-000000000000}"/>
  </hyperlinks>
  <pageMargins left="0.19685039370078741" right="0.44" top="0.9" bottom="0.39" header="0.19685039370078741" footer="0.15748031496062992"/>
  <pageSetup scale="90" orientation="landscape" horizontalDpi="0" verticalDpi="0" r:id="rId1"/>
  <headerFooter>
    <oddHeader xml:space="preserve">&amp;CUNED
VICERRECTORÍA DE PLANIFICACIÓN
PROVAGARI
&amp;"-,Negrita"ESTRUCTURA DE RIESGOS&amp;"-,Normal"
</oddHeader>
    <oddFooter>Página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41"/>
  <dimension ref="C1:J9"/>
  <sheetViews>
    <sheetView topLeftCell="C1" workbookViewId="0">
      <selection activeCell="C2" sqref="C2:E2"/>
    </sheetView>
  </sheetViews>
  <sheetFormatPr baseColWidth="10" defaultColWidth="11.42578125" defaultRowHeight="15" x14ac:dyDescent="0.25"/>
  <cols>
    <col min="1" max="2" width="11.42578125" style="146"/>
    <col min="3" max="3" width="15.7109375" style="146" customWidth="1"/>
    <col min="4" max="4" width="21.7109375" style="146" customWidth="1"/>
    <col min="5" max="5" width="38.7109375" style="146" customWidth="1"/>
    <col min="6" max="7" width="11.42578125" style="146"/>
    <col min="8" max="8" width="15.7109375" style="146" customWidth="1"/>
    <col min="9" max="9" width="21.7109375" style="146" customWidth="1"/>
    <col min="10" max="10" width="51.5703125" style="146" customWidth="1"/>
    <col min="11" max="16384" width="11.42578125" style="146"/>
  </cols>
  <sheetData>
    <row r="1" spans="3:10" ht="15.75" thickBot="1" x14ac:dyDescent="0.3"/>
    <row r="2" spans="3:10" ht="20.25" thickTop="1" thickBot="1" x14ac:dyDescent="0.35">
      <c r="C2" s="492" t="s">
        <v>364</v>
      </c>
      <c r="D2" s="492"/>
      <c r="E2" s="492"/>
      <c r="H2" s="492" t="s">
        <v>397</v>
      </c>
      <c r="I2" s="492"/>
      <c r="J2" s="492"/>
    </row>
    <row r="3" spans="3:10" ht="16.5" thickTop="1" thickBot="1" x14ac:dyDescent="0.3">
      <c r="C3" s="147" t="s">
        <v>378</v>
      </c>
      <c r="D3" s="147" t="s">
        <v>360</v>
      </c>
      <c r="E3" s="147" t="s">
        <v>396</v>
      </c>
      <c r="H3" s="147" t="s">
        <v>378</v>
      </c>
      <c r="I3" s="147" t="s">
        <v>360</v>
      </c>
      <c r="J3" s="147" t="s">
        <v>396</v>
      </c>
    </row>
    <row r="4" spans="3:10" ht="61.5" thickTop="1" thickBot="1" x14ac:dyDescent="0.3">
      <c r="C4" s="148">
        <v>1</v>
      </c>
      <c r="D4" s="149" t="s">
        <v>386</v>
      </c>
      <c r="E4" s="158" t="s">
        <v>391</v>
      </c>
      <c r="H4" s="148">
        <v>1</v>
      </c>
      <c r="I4" s="149" t="s">
        <v>347</v>
      </c>
      <c r="J4" s="158" t="s">
        <v>401</v>
      </c>
    </row>
    <row r="5" spans="3:10" ht="46.5" thickTop="1" thickBot="1" x14ac:dyDescent="0.3">
      <c r="C5" s="152">
        <v>2</v>
      </c>
      <c r="D5" s="153" t="s">
        <v>387</v>
      </c>
      <c r="E5" s="159" t="s">
        <v>392</v>
      </c>
      <c r="H5" s="152">
        <v>2</v>
      </c>
      <c r="I5" s="153" t="s">
        <v>398</v>
      </c>
      <c r="J5" s="159" t="s">
        <v>402</v>
      </c>
    </row>
    <row r="6" spans="3:10" ht="106.5" thickTop="1" thickBot="1" x14ac:dyDescent="0.3">
      <c r="C6" s="150">
        <v>3</v>
      </c>
      <c r="D6" s="151" t="s">
        <v>388</v>
      </c>
      <c r="E6" s="160" t="s">
        <v>393</v>
      </c>
      <c r="H6" s="150">
        <v>3</v>
      </c>
      <c r="I6" s="151" t="s">
        <v>346</v>
      </c>
      <c r="J6" s="160" t="s">
        <v>403</v>
      </c>
    </row>
    <row r="7" spans="3:10" ht="46.5" thickTop="1" thickBot="1" x14ac:dyDescent="0.3">
      <c r="C7" s="154">
        <v>4</v>
      </c>
      <c r="D7" s="155" t="s">
        <v>389</v>
      </c>
      <c r="E7" s="161" t="s">
        <v>394</v>
      </c>
      <c r="H7" s="154">
        <v>4</v>
      </c>
      <c r="I7" s="155" t="s">
        <v>399</v>
      </c>
      <c r="J7" s="161" t="s">
        <v>404</v>
      </c>
    </row>
    <row r="8" spans="3:10" ht="106.5" thickTop="1" thickBot="1" x14ac:dyDescent="0.3">
      <c r="C8" s="156">
        <v>5</v>
      </c>
      <c r="D8" s="157" t="s">
        <v>390</v>
      </c>
      <c r="E8" s="162" t="s">
        <v>395</v>
      </c>
      <c r="H8" s="156">
        <v>5</v>
      </c>
      <c r="I8" s="157" t="s">
        <v>400</v>
      </c>
      <c r="J8" s="162" t="s">
        <v>405</v>
      </c>
    </row>
    <row r="9" spans="3:10" ht="15.75" thickTop="1" x14ac:dyDescent="0.25"/>
  </sheetData>
  <mergeCells count="2">
    <mergeCell ref="C2:E2"/>
    <mergeCell ref="H2:J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411"/>
  <dimension ref="B2:Q13"/>
  <sheetViews>
    <sheetView topLeftCell="C1" zoomScale="80" zoomScaleNormal="80" workbookViewId="0">
      <selection activeCell="D4" sqref="D4"/>
    </sheetView>
  </sheetViews>
  <sheetFormatPr baseColWidth="10" defaultColWidth="11.42578125" defaultRowHeight="15" x14ac:dyDescent="0.25"/>
  <cols>
    <col min="1" max="3" width="11.42578125" style="55"/>
    <col min="4" max="4" width="24.5703125" style="55" customWidth="1"/>
    <col min="5" max="5" width="10.85546875" style="55" customWidth="1"/>
    <col min="6" max="6" width="14.42578125" style="55" customWidth="1"/>
    <col min="7" max="7" width="9.5703125" style="55" customWidth="1"/>
    <col min="8" max="8" width="21.28515625" style="55" customWidth="1"/>
    <col min="9" max="12" width="11.42578125" style="55"/>
    <col min="13" max="13" width="11.42578125" style="126"/>
    <col min="14" max="14" width="29.140625" style="126" customWidth="1"/>
    <col min="15" max="15" width="13.85546875" style="126" bestFit="1" customWidth="1"/>
    <col min="16" max="16" width="15.140625" style="126" bestFit="1" customWidth="1"/>
    <col min="17" max="17" width="6.28515625" style="126" bestFit="1" customWidth="1"/>
    <col min="18" max="16384" width="11.42578125" style="55"/>
  </cols>
  <sheetData>
    <row r="2" spans="2:17" ht="3" customHeight="1" x14ac:dyDescent="0.25"/>
    <row r="3" spans="2:17" ht="72" customHeight="1" x14ac:dyDescent="0.45">
      <c r="B3" s="493" t="s">
        <v>364</v>
      </c>
      <c r="C3" s="51"/>
      <c r="D3" s="114">
        <v>1</v>
      </c>
      <c r="E3" s="114">
        <v>2</v>
      </c>
      <c r="F3" s="114">
        <v>3</v>
      </c>
      <c r="G3" s="114">
        <v>4</v>
      </c>
      <c r="H3" s="114">
        <v>5</v>
      </c>
      <c r="I3" s="51"/>
      <c r="M3" s="127" t="s">
        <v>1</v>
      </c>
      <c r="N3" s="127" t="s">
        <v>376</v>
      </c>
      <c r="O3" s="127" t="s">
        <v>375</v>
      </c>
      <c r="P3" s="127" t="s">
        <v>377</v>
      </c>
      <c r="Q3" s="127" t="s">
        <v>378</v>
      </c>
    </row>
    <row r="4" spans="2:17" ht="72" customHeight="1" x14ac:dyDescent="0.25">
      <c r="B4" s="493"/>
      <c r="C4" s="110"/>
      <c r="D4" s="124"/>
      <c r="E4" s="124"/>
      <c r="F4" s="115"/>
      <c r="G4" s="115"/>
      <c r="H4" s="115"/>
      <c r="I4" s="117">
        <v>5</v>
      </c>
      <c r="M4" s="128">
        <v>1</v>
      </c>
      <c r="N4" s="129">
        <f>+'Análisis Riesgo Puro'!D9</f>
        <v>0</v>
      </c>
      <c r="O4" s="130" t="str">
        <f>+'Análisis Riesgo Puro'!H9</f>
        <v>5</v>
      </c>
      <c r="P4" s="130" t="str">
        <f>+'Análisis Riesgo Puro'!J9:J9</f>
        <v>5</v>
      </c>
      <c r="Q4" s="130">
        <f>+O4*P4</f>
        <v>25</v>
      </c>
    </row>
    <row r="5" spans="2:17" ht="72" customHeight="1" x14ac:dyDescent="0.25">
      <c r="B5" s="493"/>
      <c r="C5" s="110"/>
      <c r="D5" s="116"/>
      <c r="E5" s="123"/>
      <c r="F5" s="123"/>
      <c r="G5" s="115"/>
      <c r="H5" s="115"/>
      <c r="I5" s="118">
        <v>4</v>
      </c>
      <c r="M5" s="128">
        <v>2</v>
      </c>
      <c r="N5" s="129" t="str">
        <f>+'Análisis Riesgo Puro'!D11</f>
        <v>+'Nueva Opción'!D14</v>
      </c>
      <c r="O5" s="130" t="str">
        <f>+'Análisis Riesgo Puro'!H11</f>
        <v/>
      </c>
      <c r="P5" s="130" t="str">
        <f>+'Análisis Riesgo Puro'!J11</f>
        <v/>
      </c>
      <c r="Q5" s="130" t="e">
        <f t="shared" ref="Q5:Q11" si="0">+O5*P5</f>
        <v>#VALUE!</v>
      </c>
    </row>
    <row r="6" spans="2:17" ht="72" customHeight="1" x14ac:dyDescent="0.25">
      <c r="B6" s="493"/>
      <c r="C6" s="110"/>
      <c r="D6" s="102"/>
      <c r="E6" s="102"/>
      <c r="F6" s="124"/>
      <c r="G6" s="124"/>
      <c r="H6" s="125"/>
      <c r="I6" s="119">
        <v>3</v>
      </c>
      <c r="M6" s="128">
        <v>3</v>
      </c>
      <c r="N6" s="129" t="str">
        <f>+'Análisis Riesgo Puro'!D13</f>
        <v>+'Nueva Opción'!D14</v>
      </c>
      <c r="O6" s="130" t="str">
        <f>+'Análisis Riesgo Puro'!H13</f>
        <v/>
      </c>
      <c r="P6" s="130" t="str">
        <f>+'Análisis Riesgo Puro'!J13</f>
        <v/>
      </c>
      <c r="Q6" s="130" t="e">
        <f t="shared" si="0"/>
        <v>#VALUE!</v>
      </c>
    </row>
    <row r="7" spans="2:17" ht="72" customHeight="1" x14ac:dyDescent="0.25">
      <c r="B7" s="493"/>
      <c r="C7" s="110"/>
      <c r="D7" s="103"/>
      <c r="E7" s="102"/>
      <c r="F7" s="102"/>
      <c r="G7" s="124"/>
      <c r="H7" s="124"/>
      <c r="I7" s="119">
        <v>2</v>
      </c>
      <c r="M7" s="128">
        <v>4</v>
      </c>
      <c r="N7" s="129">
        <f>+'Análisis Riesgo Puro'!D15</f>
        <v>0</v>
      </c>
      <c r="O7" s="130" t="str">
        <f>+'Análisis Riesgo Puro'!H15</f>
        <v/>
      </c>
      <c r="P7" s="130" t="str">
        <f>+'Análisis Riesgo Puro'!J15</f>
        <v/>
      </c>
      <c r="Q7" s="130" t="e">
        <f t="shared" si="0"/>
        <v>#VALUE!</v>
      </c>
    </row>
    <row r="8" spans="2:17" ht="72" customHeight="1" x14ac:dyDescent="0.25">
      <c r="B8" s="493"/>
      <c r="C8" s="110"/>
      <c r="D8" s="103"/>
      <c r="E8" s="103"/>
      <c r="F8" s="103"/>
      <c r="G8" s="102"/>
      <c r="H8" s="102"/>
      <c r="I8" s="117">
        <v>1</v>
      </c>
      <c r="M8" s="128">
        <v>5</v>
      </c>
      <c r="N8" s="129">
        <f>+'Análisis Riesgo Puro'!D17</f>
        <v>0</v>
      </c>
      <c r="O8" s="130" t="str">
        <f>+'Análisis Riesgo Puro'!H17</f>
        <v/>
      </c>
      <c r="P8" s="130" t="str">
        <f>+'Análisis Riesgo Puro'!J17</f>
        <v/>
      </c>
      <c r="Q8" s="130" t="e">
        <f t="shared" si="0"/>
        <v>#VALUE!</v>
      </c>
    </row>
    <row r="9" spans="2:17" ht="72" customHeight="1" x14ac:dyDescent="0.25">
      <c r="B9" s="493"/>
      <c r="C9" s="51"/>
      <c r="D9" s="51"/>
      <c r="E9" s="51"/>
      <c r="F9" s="51"/>
      <c r="G9" s="51"/>
      <c r="H9" s="51"/>
      <c r="I9" s="51"/>
      <c r="M9" s="128">
        <v>6</v>
      </c>
      <c r="N9" s="129">
        <f>+'Análisis Riesgo Puro'!D19</f>
        <v>0</v>
      </c>
      <c r="O9" s="130" t="str">
        <f>+'Análisis Riesgo Puro'!H19</f>
        <v/>
      </c>
      <c r="P9" s="130" t="str">
        <f>+'Análisis Riesgo Puro'!J19</f>
        <v/>
      </c>
      <c r="Q9" s="130" t="e">
        <f t="shared" si="0"/>
        <v>#VALUE!</v>
      </c>
    </row>
    <row r="10" spans="2:17" ht="72" customHeight="1" x14ac:dyDescent="0.25">
      <c r="B10" s="493"/>
      <c r="C10" s="494" t="s">
        <v>365</v>
      </c>
      <c r="D10" s="494"/>
      <c r="E10" s="494"/>
      <c r="F10" s="494"/>
      <c r="G10" s="494"/>
      <c r="H10" s="494"/>
      <c r="I10" s="494"/>
      <c r="M10" s="128">
        <v>7</v>
      </c>
      <c r="N10" s="129">
        <f>+'Análisis Riesgo Puro'!D21</f>
        <v>0</v>
      </c>
      <c r="O10" s="130" t="str">
        <f>+'Análisis Riesgo Puro'!H21</f>
        <v/>
      </c>
      <c r="P10" s="130" t="str">
        <f>+'Análisis Riesgo Puro'!J21</f>
        <v/>
      </c>
      <c r="Q10" s="130" t="e">
        <f t="shared" si="0"/>
        <v>#VALUE!</v>
      </c>
    </row>
    <row r="11" spans="2:17" ht="72" customHeight="1" x14ac:dyDescent="0.25">
      <c r="M11" s="128">
        <v>8</v>
      </c>
      <c r="N11" s="129">
        <f>+'Análisis Riesgo Puro'!D23</f>
        <v>0</v>
      </c>
      <c r="O11" s="130" t="str">
        <f>+'Análisis Riesgo Puro'!H23</f>
        <v/>
      </c>
      <c r="P11" s="130" t="str">
        <f>+'Análisis Riesgo Puro'!J23</f>
        <v/>
      </c>
      <c r="Q11" s="130" t="e">
        <f t="shared" si="0"/>
        <v>#VALUE!</v>
      </c>
    </row>
    <row r="12" spans="2:17" ht="72" customHeight="1" x14ac:dyDescent="0.25"/>
    <row r="13" spans="2:17" ht="72" customHeight="1" x14ac:dyDescent="0.25"/>
  </sheetData>
  <mergeCells count="2">
    <mergeCell ref="B3:B10"/>
    <mergeCell ref="C10:I10"/>
  </mergeCells>
  <pageMargins left="0.7" right="0.7" top="0.75" bottom="0.75" header="0.3" footer="0.3"/>
  <pageSetup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7"/>
  <dimension ref="C4:C6"/>
  <sheetViews>
    <sheetView workbookViewId="0">
      <selection activeCell="C4" sqref="C4:C6"/>
    </sheetView>
  </sheetViews>
  <sheetFormatPr baseColWidth="10" defaultColWidth="11.42578125" defaultRowHeight="15" x14ac:dyDescent="0.25"/>
  <sheetData>
    <row r="4" spans="3:3" x14ac:dyDescent="0.25">
      <c r="C4" t="s">
        <v>421</v>
      </c>
    </row>
    <row r="5" spans="3:3" x14ac:dyDescent="0.25">
      <c r="C5" t="s">
        <v>419</v>
      </c>
    </row>
    <row r="6" spans="3:3" x14ac:dyDescent="0.25">
      <c r="C6" t="s">
        <v>420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
  <dimension ref="A1:Q21"/>
  <sheetViews>
    <sheetView topLeftCell="C4" zoomScale="80" zoomScaleNormal="80" workbookViewId="0">
      <selection activeCell="F15" sqref="F15"/>
    </sheetView>
  </sheetViews>
  <sheetFormatPr baseColWidth="10" defaultColWidth="11.42578125" defaultRowHeight="15" x14ac:dyDescent="0.25"/>
  <cols>
    <col min="1" max="3" width="11.42578125" style="55"/>
    <col min="4" max="4" width="24.5703125" style="55" customWidth="1"/>
    <col min="5" max="5" width="10.85546875" style="55" customWidth="1"/>
    <col min="6" max="6" width="14.42578125" style="55" customWidth="1"/>
    <col min="7" max="7" width="9.5703125" style="55" customWidth="1"/>
    <col min="8" max="8" width="21.28515625" style="55" customWidth="1"/>
    <col min="9" max="12" width="11.42578125" style="55"/>
    <col min="13" max="13" width="11.42578125" style="126"/>
    <col min="14" max="14" width="29.140625" style="126" customWidth="1"/>
    <col min="15" max="15" width="13.85546875" style="126" bestFit="1" customWidth="1"/>
    <col min="16" max="16" width="15.140625" style="126" bestFit="1" customWidth="1"/>
    <col min="17" max="17" width="6.28515625" style="126" bestFit="1" customWidth="1"/>
    <col min="18" max="259" width="11.42578125" style="55"/>
    <col min="260" max="260" width="24.5703125" style="55" customWidth="1"/>
    <col min="261" max="261" width="10.85546875" style="55" customWidth="1"/>
    <col min="262" max="262" width="14.42578125" style="55" customWidth="1"/>
    <col min="263" max="263" width="9.5703125" style="55" customWidth="1"/>
    <col min="264" max="264" width="21.28515625" style="55" customWidth="1"/>
    <col min="265" max="269" width="11.42578125" style="55"/>
    <col min="270" max="270" width="29.140625" style="55" customWidth="1"/>
    <col min="271" max="271" width="13.85546875" style="55" bestFit="1" customWidth="1"/>
    <col min="272" max="272" width="15.140625" style="55" bestFit="1" customWidth="1"/>
    <col min="273" max="273" width="6.28515625" style="55" bestFit="1" customWidth="1"/>
    <col min="274" max="515" width="11.42578125" style="55"/>
    <col min="516" max="516" width="24.5703125" style="55" customWidth="1"/>
    <col min="517" max="517" width="10.85546875" style="55" customWidth="1"/>
    <col min="518" max="518" width="14.42578125" style="55" customWidth="1"/>
    <col min="519" max="519" width="9.5703125" style="55" customWidth="1"/>
    <col min="520" max="520" width="21.28515625" style="55" customWidth="1"/>
    <col min="521" max="525" width="11.42578125" style="55"/>
    <col min="526" max="526" width="29.140625" style="55" customWidth="1"/>
    <col min="527" max="527" width="13.85546875" style="55" bestFit="1" customWidth="1"/>
    <col min="528" max="528" width="15.140625" style="55" bestFit="1" customWidth="1"/>
    <col min="529" max="529" width="6.28515625" style="55" bestFit="1" customWidth="1"/>
    <col min="530" max="771" width="11.42578125" style="55"/>
    <col min="772" max="772" width="24.5703125" style="55" customWidth="1"/>
    <col min="773" max="773" width="10.85546875" style="55" customWidth="1"/>
    <col min="774" max="774" width="14.42578125" style="55" customWidth="1"/>
    <col min="775" max="775" width="9.5703125" style="55" customWidth="1"/>
    <col min="776" max="776" width="21.28515625" style="55" customWidth="1"/>
    <col min="777" max="781" width="11.42578125" style="55"/>
    <col min="782" max="782" width="29.140625" style="55" customWidth="1"/>
    <col min="783" max="783" width="13.85546875" style="55" bestFit="1" customWidth="1"/>
    <col min="784" max="784" width="15.140625" style="55" bestFit="1" customWidth="1"/>
    <col min="785" max="785" width="6.28515625" style="55" bestFit="1" customWidth="1"/>
    <col min="786" max="1027" width="11.42578125" style="55"/>
    <col min="1028" max="1028" width="24.5703125" style="55" customWidth="1"/>
    <col min="1029" max="1029" width="10.85546875" style="55" customWidth="1"/>
    <col min="1030" max="1030" width="14.42578125" style="55" customWidth="1"/>
    <col min="1031" max="1031" width="9.5703125" style="55" customWidth="1"/>
    <col min="1032" max="1032" width="21.28515625" style="55" customWidth="1"/>
    <col min="1033" max="1037" width="11.42578125" style="55"/>
    <col min="1038" max="1038" width="29.140625" style="55" customWidth="1"/>
    <col min="1039" max="1039" width="13.85546875" style="55" bestFit="1" customWidth="1"/>
    <col min="1040" max="1040" width="15.140625" style="55" bestFit="1" customWidth="1"/>
    <col min="1041" max="1041" width="6.28515625" style="55" bestFit="1" customWidth="1"/>
    <col min="1042" max="1283" width="11.42578125" style="55"/>
    <col min="1284" max="1284" width="24.5703125" style="55" customWidth="1"/>
    <col min="1285" max="1285" width="10.85546875" style="55" customWidth="1"/>
    <col min="1286" max="1286" width="14.42578125" style="55" customWidth="1"/>
    <col min="1287" max="1287" width="9.5703125" style="55" customWidth="1"/>
    <col min="1288" max="1288" width="21.28515625" style="55" customWidth="1"/>
    <col min="1289" max="1293" width="11.42578125" style="55"/>
    <col min="1294" max="1294" width="29.140625" style="55" customWidth="1"/>
    <col min="1295" max="1295" width="13.85546875" style="55" bestFit="1" customWidth="1"/>
    <col min="1296" max="1296" width="15.140625" style="55" bestFit="1" customWidth="1"/>
    <col min="1297" max="1297" width="6.28515625" style="55" bestFit="1" customWidth="1"/>
    <col min="1298" max="1539" width="11.42578125" style="55"/>
    <col min="1540" max="1540" width="24.5703125" style="55" customWidth="1"/>
    <col min="1541" max="1541" width="10.85546875" style="55" customWidth="1"/>
    <col min="1542" max="1542" width="14.42578125" style="55" customWidth="1"/>
    <col min="1543" max="1543" width="9.5703125" style="55" customWidth="1"/>
    <col min="1544" max="1544" width="21.28515625" style="55" customWidth="1"/>
    <col min="1545" max="1549" width="11.42578125" style="55"/>
    <col min="1550" max="1550" width="29.140625" style="55" customWidth="1"/>
    <col min="1551" max="1551" width="13.85546875" style="55" bestFit="1" customWidth="1"/>
    <col min="1552" max="1552" width="15.140625" style="55" bestFit="1" customWidth="1"/>
    <col min="1553" max="1553" width="6.28515625" style="55" bestFit="1" customWidth="1"/>
    <col min="1554" max="1795" width="11.42578125" style="55"/>
    <col min="1796" max="1796" width="24.5703125" style="55" customWidth="1"/>
    <col min="1797" max="1797" width="10.85546875" style="55" customWidth="1"/>
    <col min="1798" max="1798" width="14.42578125" style="55" customWidth="1"/>
    <col min="1799" max="1799" width="9.5703125" style="55" customWidth="1"/>
    <col min="1800" max="1800" width="21.28515625" style="55" customWidth="1"/>
    <col min="1801" max="1805" width="11.42578125" style="55"/>
    <col min="1806" max="1806" width="29.140625" style="55" customWidth="1"/>
    <col min="1807" max="1807" width="13.85546875" style="55" bestFit="1" customWidth="1"/>
    <col min="1808" max="1808" width="15.140625" style="55" bestFit="1" customWidth="1"/>
    <col min="1809" max="1809" width="6.28515625" style="55" bestFit="1" customWidth="1"/>
    <col min="1810" max="2051" width="11.42578125" style="55"/>
    <col min="2052" max="2052" width="24.5703125" style="55" customWidth="1"/>
    <col min="2053" max="2053" width="10.85546875" style="55" customWidth="1"/>
    <col min="2054" max="2054" width="14.42578125" style="55" customWidth="1"/>
    <col min="2055" max="2055" width="9.5703125" style="55" customWidth="1"/>
    <col min="2056" max="2056" width="21.28515625" style="55" customWidth="1"/>
    <col min="2057" max="2061" width="11.42578125" style="55"/>
    <col min="2062" max="2062" width="29.140625" style="55" customWidth="1"/>
    <col min="2063" max="2063" width="13.85546875" style="55" bestFit="1" customWidth="1"/>
    <col min="2064" max="2064" width="15.140625" style="55" bestFit="1" customWidth="1"/>
    <col min="2065" max="2065" width="6.28515625" style="55" bestFit="1" customWidth="1"/>
    <col min="2066" max="2307" width="11.42578125" style="55"/>
    <col min="2308" max="2308" width="24.5703125" style="55" customWidth="1"/>
    <col min="2309" max="2309" width="10.85546875" style="55" customWidth="1"/>
    <col min="2310" max="2310" width="14.42578125" style="55" customWidth="1"/>
    <col min="2311" max="2311" width="9.5703125" style="55" customWidth="1"/>
    <col min="2312" max="2312" width="21.28515625" style="55" customWidth="1"/>
    <col min="2313" max="2317" width="11.42578125" style="55"/>
    <col min="2318" max="2318" width="29.140625" style="55" customWidth="1"/>
    <col min="2319" max="2319" width="13.85546875" style="55" bestFit="1" customWidth="1"/>
    <col min="2320" max="2320" width="15.140625" style="55" bestFit="1" customWidth="1"/>
    <col min="2321" max="2321" width="6.28515625" style="55" bestFit="1" customWidth="1"/>
    <col min="2322" max="2563" width="11.42578125" style="55"/>
    <col min="2564" max="2564" width="24.5703125" style="55" customWidth="1"/>
    <col min="2565" max="2565" width="10.85546875" style="55" customWidth="1"/>
    <col min="2566" max="2566" width="14.42578125" style="55" customWidth="1"/>
    <col min="2567" max="2567" width="9.5703125" style="55" customWidth="1"/>
    <col min="2568" max="2568" width="21.28515625" style="55" customWidth="1"/>
    <col min="2569" max="2573" width="11.42578125" style="55"/>
    <col min="2574" max="2574" width="29.140625" style="55" customWidth="1"/>
    <col min="2575" max="2575" width="13.85546875" style="55" bestFit="1" customWidth="1"/>
    <col min="2576" max="2576" width="15.140625" style="55" bestFit="1" customWidth="1"/>
    <col min="2577" max="2577" width="6.28515625" style="55" bestFit="1" customWidth="1"/>
    <col min="2578" max="2819" width="11.42578125" style="55"/>
    <col min="2820" max="2820" width="24.5703125" style="55" customWidth="1"/>
    <col min="2821" max="2821" width="10.85546875" style="55" customWidth="1"/>
    <col min="2822" max="2822" width="14.42578125" style="55" customWidth="1"/>
    <col min="2823" max="2823" width="9.5703125" style="55" customWidth="1"/>
    <col min="2824" max="2824" width="21.28515625" style="55" customWidth="1"/>
    <col min="2825" max="2829" width="11.42578125" style="55"/>
    <col min="2830" max="2830" width="29.140625" style="55" customWidth="1"/>
    <col min="2831" max="2831" width="13.85546875" style="55" bestFit="1" customWidth="1"/>
    <col min="2832" max="2832" width="15.140625" style="55" bestFit="1" customWidth="1"/>
    <col min="2833" max="2833" width="6.28515625" style="55" bestFit="1" customWidth="1"/>
    <col min="2834" max="3075" width="11.42578125" style="55"/>
    <col min="3076" max="3076" width="24.5703125" style="55" customWidth="1"/>
    <col min="3077" max="3077" width="10.85546875" style="55" customWidth="1"/>
    <col min="3078" max="3078" width="14.42578125" style="55" customWidth="1"/>
    <col min="3079" max="3079" width="9.5703125" style="55" customWidth="1"/>
    <col min="3080" max="3080" width="21.28515625" style="55" customWidth="1"/>
    <col min="3081" max="3085" width="11.42578125" style="55"/>
    <col min="3086" max="3086" width="29.140625" style="55" customWidth="1"/>
    <col min="3087" max="3087" width="13.85546875" style="55" bestFit="1" customWidth="1"/>
    <col min="3088" max="3088" width="15.140625" style="55" bestFit="1" customWidth="1"/>
    <col min="3089" max="3089" width="6.28515625" style="55" bestFit="1" customWidth="1"/>
    <col min="3090" max="3331" width="11.42578125" style="55"/>
    <col min="3332" max="3332" width="24.5703125" style="55" customWidth="1"/>
    <col min="3333" max="3333" width="10.85546875" style="55" customWidth="1"/>
    <col min="3334" max="3334" width="14.42578125" style="55" customWidth="1"/>
    <col min="3335" max="3335" width="9.5703125" style="55" customWidth="1"/>
    <col min="3336" max="3336" width="21.28515625" style="55" customWidth="1"/>
    <col min="3337" max="3341" width="11.42578125" style="55"/>
    <col min="3342" max="3342" width="29.140625" style="55" customWidth="1"/>
    <col min="3343" max="3343" width="13.85546875" style="55" bestFit="1" customWidth="1"/>
    <col min="3344" max="3344" width="15.140625" style="55" bestFit="1" customWidth="1"/>
    <col min="3345" max="3345" width="6.28515625" style="55" bestFit="1" customWidth="1"/>
    <col min="3346" max="3587" width="11.42578125" style="55"/>
    <col min="3588" max="3588" width="24.5703125" style="55" customWidth="1"/>
    <col min="3589" max="3589" width="10.85546875" style="55" customWidth="1"/>
    <col min="3590" max="3590" width="14.42578125" style="55" customWidth="1"/>
    <col min="3591" max="3591" width="9.5703125" style="55" customWidth="1"/>
    <col min="3592" max="3592" width="21.28515625" style="55" customWidth="1"/>
    <col min="3593" max="3597" width="11.42578125" style="55"/>
    <col min="3598" max="3598" width="29.140625" style="55" customWidth="1"/>
    <col min="3599" max="3599" width="13.85546875" style="55" bestFit="1" customWidth="1"/>
    <col min="3600" max="3600" width="15.140625" style="55" bestFit="1" customWidth="1"/>
    <col min="3601" max="3601" width="6.28515625" style="55" bestFit="1" customWidth="1"/>
    <col min="3602" max="3843" width="11.42578125" style="55"/>
    <col min="3844" max="3844" width="24.5703125" style="55" customWidth="1"/>
    <col min="3845" max="3845" width="10.85546875" style="55" customWidth="1"/>
    <col min="3846" max="3846" width="14.42578125" style="55" customWidth="1"/>
    <col min="3847" max="3847" width="9.5703125" style="55" customWidth="1"/>
    <col min="3848" max="3848" width="21.28515625" style="55" customWidth="1"/>
    <col min="3849" max="3853" width="11.42578125" style="55"/>
    <col min="3854" max="3854" width="29.140625" style="55" customWidth="1"/>
    <col min="3855" max="3855" width="13.85546875" style="55" bestFit="1" customWidth="1"/>
    <col min="3856" max="3856" width="15.140625" style="55" bestFit="1" customWidth="1"/>
    <col min="3857" max="3857" width="6.28515625" style="55" bestFit="1" customWidth="1"/>
    <col min="3858" max="4099" width="11.42578125" style="55"/>
    <col min="4100" max="4100" width="24.5703125" style="55" customWidth="1"/>
    <col min="4101" max="4101" width="10.85546875" style="55" customWidth="1"/>
    <col min="4102" max="4102" width="14.42578125" style="55" customWidth="1"/>
    <col min="4103" max="4103" width="9.5703125" style="55" customWidth="1"/>
    <col min="4104" max="4104" width="21.28515625" style="55" customWidth="1"/>
    <col min="4105" max="4109" width="11.42578125" style="55"/>
    <col min="4110" max="4110" width="29.140625" style="55" customWidth="1"/>
    <col min="4111" max="4111" width="13.85546875" style="55" bestFit="1" customWidth="1"/>
    <col min="4112" max="4112" width="15.140625" style="55" bestFit="1" customWidth="1"/>
    <col min="4113" max="4113" width="6.28515625" style="55" bestFit="1" customWidth="1"/>
    <col min="4114" max="4355" width="11.42578125" style="55"/>
    <col min="4356" max="4356" width="24.5703125" style="55" customWidth="1"/>
    <col min="4357" max="4357" width="10.85546875" style="55" customWidth="1"/>
    <col min="4358" max="4358" width="14.42578125" style="55" customWidth="1"/>
    <col min="4359" max="4359" width="9.5703125" style="55" customWidth="1"/>
    <col min="4360" max="4360" width="21.28515625" style="55" customWidth="1"/>
    <col min="4361" max="4365" width="11.42578125" style="55"/>
    <col min="4366" max="4366" width="29.140625" style="55" customWidth="1"/>
    <col min="4367" max="4367" width="13.85546875" style="55" bestFit="1" customWidth="1"/>
    <col min="4368" max="4368" width="15.140625" style="55" bestFit="1" customWidth="1"/>
    <col min="4369" max="4369" width="6.28515625" style="55" bestFit="1" customWidth="1"/>
    <col min="4370" max="4611" width="11.42578125" style="55"/>
    <col min="4612" max="4612" width="24.5703125" style="55" customWidth="1"/>
    <col min="4613" max="4613" width="10.85546875" style="55" customWidth="1"/>
    <col min="4614" max="4614" width="14.42578125" style="55" customWidth="1"/>
    <col min="4615" max="4615" width="9.5703125" style="55" customWidth="1"/>
    <col min="4616" max="4616" width="21.28515625" style="55" customWidth="1"/>
    <col min="4617" max="4621" width="11.42578125" style="55"/>
    <col min="4622" max="4622" width="29.140625" style="55" customWidth="1"/>
    <col min="4623" max="4623" width="13.85546875" style="55" bestFit="1" customWidth="1"/>
    <col min="4624" max="4624" width="15.140625" style="55" bestFit="1" customWidth="1"/>
    <col min="4625" max="4625" width="6.28515625" style="55" bestFit="1" customWidth="1"/>
    <col min="4626" max="4867" width="11.42578125" style="55"/>
    <col min="4868" max="4868" width="24.5703125" style="55" customWidth="1"/>
    <col min="4869" max="4869" width="10.85546875" style="55" customWidth="1"/>
    <col min="4870" max="4870" width="14.42578125" style="55" customWidth="1"/>
    <col min="4871" max="4871" width="9.5703125" style="55" customWidth="1"/>
    <col min="4872" max="4872" width="21.28515625" style="55" customWidth="1"/>
    <col min="4873" max="4877" width="11.42578125" style="55"/>
    <col min="4878" max="4878" width="29.140625" style="55" customWidth="1"/>
    <col min="4879" max="4879" width="13.85546875" style="55" bestFit="1" customWidth="1"/>
    <col min="4880" max="4880" width="15.140625" style="55" bestFit="1" customWidth="1"/>
    <col min="4881" max="4881" width="6.28515625" style="55" bestFit="1" customWidth="1"/>
    <col min="4882" max="5123" width="11.42578125" style="55"/>
    <col min="5124" max="5124" width="24.5703125" style="55" customWidth="1"/>
    <col min="5125" max="5125" width="10.85546875" style="55" customWidth="1"/>
    <col min="5126" max="5126" width="14.42578125" style="55" customWidth="1"/>
    <col min="5127" max="5127" width="9.5703125" style="55" customWidth="1"/>
    <col min="5128" max="5128" width="21.28515625" style="55" customWidth="1"/>
    <col min="5129" max="5133" width="11.42578125" style="55"/>
    <col min="5134" max="5134" width="29.140625" style="55" customWidth="1"/>
    <col min="5135" max="5135" width="13.85546875" style="55" bestFit="1" customWidth="1"/>
    <col min="5136" max="5136" width="15.140625" style="55" bestFit="1" customWidth="1"/>
    <col min="5137" max="5137" width="6.28515625" style="55" bestFit="1" customWidth="1"/>
    <col min="5138" max="5379" width="11.42578125" style="55"/>
    <col min="5380" max="5380" width="24.5703125" style="55" customWidth="1"/>
    <col min="5381" max="5381" width="10.85546875" style="55" customWidth="1"/>
    <col min="5382" max="5382" width="14.42578125" style="55" customWidth="1"/>
    <col min="5383" max="5383" width="9.5703125" style="55" customWidth="1"/>
    <col min="5384" max="5384" width="21.28515625" style="55" customWidth="1"/>
    <col min="5385" max="5389" width="11.42578125" style="55"/>
    <col min="5390" max="5390" width="29.140625" style="55" customWidth="1"/>
    <col min="5391" max="5391" width="13.85546875" style="55" bestFit="1" customWidth="1"/>
    <col min="5392" max="5392" width="15.140625" style="55" bestFit="1" customWidth="1"/>
    <col min="5393" max="5393" width="6.28515625" style="55" bestFit="1" customWidth="1"/>
    <col min="5394" max="5635" width="11.42578125" style="55"/>
    <col min="5636" max="5636" width="24.5703125" style="55" customWidth="1"/>
    <col min="5637" max="5637" width="10.85546875" style="55" customWidth="1"/>
    <col min="5638" max="5638" width="14.42578125" style="55" customWidth="1"/>
    <col min="5639" max="5639" width="9.5703125" style="55" customWidth="1"/>
    <col min="5640" max="5640" width="21.28515625" style="55" customWidth="1"/>
    <col min="5641" max="5645" width="11.42578125" style="55"/>
    <col min="5646" max="5646" width="29.140625" style="55" customWidth="1"/>
    <col min="5647" max="5647" width="13.85546875" style="55" bestFit="1" customWidth="1"/>
    <col min="5648" max="5648" width="15.140625" style="55" bestFit="1" customWidth="1"/>
    <col min="5649" max="5649" width="6.28515625" style="55" bestFit="1" customWidth="1"/>
    <col min="5650" max="5891" width="11.42578125" style="55"/>
    <col min="5892" max="5892" width="24.5703125" style="55" customWidth="1"/>
    <col min="5893" max="5893" width="10.85546875" style="55" customWidth="1"/>
    <col min="5894" max="5894" width="14.42578125" style="55" customWidth="1"/>
    <col min="5895" max="5895" width="9.5703125" style="55" customWidth="1"/>
    <col min="5896" max="5896" width="21.28515625" style="55" customWidth="1"/>
    <col min="5897" max="5901" width="11.42578125" style="55"/>
    <col min="5902" max="5902" width="29.140625" style="55" customWidth="1"/>
    <col min="5903" max="5903" width="13.85546875" style="55" bestFit="1" customWidth="1"/>
    <col min="5904" max="5904" width="15.140625" style="55" bestFit="1" customWidth="1"/>
    <col min="5905" max="5905" width="6.28515625" style="55" bestFit="1" customWidth="1"/>
    <col min="5906" max="6147" width="11.42578125" style="55"/>
    <col min="6148" max="6148" width="24.5703125" style="55" customWidth="1"/>
    <col min="6149" max="6149" width="10.85546875" style="55" customWidth="1"/>
    <col min="6150" max="6150" width="14.42578125" style="55" customWidth="1"/>
    <col min="6151" max="6151" width="9.5703125" style="55" customWidth="1"/>
    <col min="6152" max="6152" width="21.28515625" style="55" customWidth="1"/>
    <col min="6153" max="6157" width="11.42578125" style="55"/>
    <col min="6158" max="6158" width="29.140625" style="55" customWidth="1"/>
    <col min="6159" max="6159" width="13.85546875" style="55" bestFit="1" customWidth="1"/>
    <col min="6160" max="6160" width="15.140625" style="55" bestFit="1" customWidth="1"/>
    <col min="6161" max="6161" width="6.28515625" style="55" bestFit="1" customWidth="1"/>
    <col min="6162" max="6403" width="11.42578125" style="55"/>
    <col min="6404" max="6404" width="24.5703125" style="55" customWidth="1"/>
    <col min="6405" max="6405" width="10.85546875" style="55" customWidth="1"/>
    <col min="6406" max="6406" width="14.42578125" style="55" customWidth="1"/>
    <col min="6407" max="6407" width="9.5703125" style="55" customWidth="1"/>
    <col min="6408" max="6408" width="21.28515625" style="55" customWidth="1"/>
    <col min="6409" max="6413" width="11.42578125" style="55"/>
    <col min="6414" max="6414" width="29.140625" style="55" customWidth="1"/>
    <col min="6415" max="6415" width="13.85546875" style="55" bestFit="1" customWidth="1"/>
    <col min="6416" max="6416" width="15.140625" style="55" bestFit="1" customWidth="1"/>
    <col min="6417" max="6417" width="6.28515625" style="55" bestFit="1" customWidth="1"/>
    <col min="6418" max="6659" width="11.42578125" style="55"/>
    <col min="6660" max="6660" width="24.5703125" style="55" customWidth="1"/>
    <col min="6661" max="6661" width="10.85546875" style="55" customWidth="1"/>
    <col min="6662" max="6662" width="14.42578125" style="55" customWidth="1"/>
    <col min="6663" max="6663" width="9.5703125" style="55" customWidth="1"/>
    <col min="6664" max="6664" width="21.28515625" style="55" customWidth="1"/>
    <col min="6665" max="6669" width="11.42578125" style="55"/>
    <col min="6670" max="6670" width="29.140625" style="55" customWidth="1"/>
    <col min="6671" max="6671" width="13.85546875" style="55" bestFit="1" customWidth="1"/>
    <col min="6672" max="6672" width="15.140625" style="55" bestFit="1" customWidth="1"/>
    <col min="6673" max="6673" width="6.28515625" style="55" bestFit="1" customWidth="1"/>
    <col min="6674" max="6915" width="11.42578125" style="55"/>
    <col min="6916" max="6916" width="24.5703125" style="55" customWidth="1"/>
    <col min="6917" max="6917" width="10.85546875" style="55" customWidth="1"/>
    <col min="6918" max="6918" width="14.42578125" style="55" customWidth="1"/>
    <col min="6919" max="6919" width="9.5703125" style="55" customWidth="1"/>
    <col min="6920" max="6920" width="21.28515625" style="55" customWidth="1"/>
    <col min="6921" max="6925" width="11.42578125" style="55"/>
    <col min="6926" max="6926" width="29.140625" style="55" customWidth="1"/>
    <col min="6927" max="6927" width="13.85546875" style="55" bestFit="1" customWidth="1"/>
    <col min="6928" max="6928" width="15.140625" style="55" bestFit="1" customWidth="1"/>
    <col min="6929" max="6929" width="6.28515625" style="55" bestFit="1" customWidth="1"/>
    <col min="6930" max="7171" width="11.42578125" style="55"/>
    <col min="7172" max="7172" width="24.5703125" style="55" customWidth="1"/>
    <col min="7173" max="7173" width="10.85546875" style="55" customWidth="1"/>
    <col min="7174" max="7174" width="14.42578125" style="55" customWidth="1"/>
    <col min="7175" max="7175" width="9.5703125" style="55" customWidth="1"/>
    <col min="7176" max="7176" width="21.28515625" style="55" customWidth="1"/>
    <col min="7177" max="7181" width="11.42578125" style="55"/>
    <col min="7182" max="7182" width="29.140625" style="55" customWidth="1"/>
    <col min="7183" max="7183" width="13.85546875" style="55" bestFit="1" customWidth="1"/>
    <col min="7184" max="7184" width="15.140625" style="55" bestFit="1" customWidth="1"/>
    <col min="7185" max="7185" width="6.28515625" style="55" bestFit="1" customWidth="1"/>
    <col min="7186" max="7427" width="11.42578125" style="55"/>
    <col min="7428" max="7428" width="24.5703125" style="55" customWidth="1"/>
    <col min="7429" max="7429" width="10.85546875" style="55" customWidth="1"/>
    <col min="7430" max="7430" width="14.42578125" style="55" customWidth="1"/>
    <col min="7431" max="7431" width="9.5703125" style="55" customWidth="1"/>
    <col min="7432" max="7432" width="21.28515625" style="55" customWidth="1"/>
    <col min="7433" max="7437" width="11.42578125" style="55"/>
    <col min="7438" max="7438" width="29.140625" style="55" customWidth="1"/>
    <col min="7439" max="7439" width="13.85546875" style="55" bestFit="1" customWidth="1"/>
    <col min="7440" max="7440" width="15.140625" style="55" bestFit="1" customWidth="1"/>
    <col min="7441" max="7441" width="6.28515625" style="55" bestFit="1" customWidth="1"/>
    <col min="7442" max="7683" width="11.42578125" style="55"/>
    <col min="7684" max="7684" width="24.5703125" style="55" customWidth="1"/>
    <col min="7685" max="7685" width="10.85546875" style="55" customWidth="1"/>
    <col min="7686" max="7686" width="14.42578125" style="55" customWidth="1"/>
    <col min="7687" max="7687" width="9.5703125" style="55" customWidth="1"/>
    <col min="7688" max="7688" width="21.28515625" style="55" customWidth="1"/>
    <col min="7689" max="7693" width="11.42578125" style="55"/>
    <col min="7694" max="7694" width="29.140625" style="55" customWidth="1"/>
    <col min="7695" max="7695" width="13.85546875" style="55" bestFit="1" customWidth="1"/>
    <col min="7696" max="7696" width="15.140625" style="55" bestFit="1" customWidth="1"/>
    <col min="7697" max="7697" width="6.28515625" style="55" bestFit="1" customWidth="1"/>
    <col min="7698" max="7939" width="11.42578125" style="55"/>
    <col min="7940" max="7940" width="24.5703125" style="55" customWidth="1"/>
    <col min="7941" max="7941" width="10.85546875" style="55" customWidth="1"/>
    <col min="7942" max="7942" width="14.42578125" style="55" customWidth="1"/>
    <col min="7943" max="7943" width="9.5703125" style="55" customWidth="1"/>
    <col min="7944" max="7944" width="21.28515625" style="55" customWidth="1"/>
    <col min="7945" max="7949" width="11.42578125" style="55"/>
    <col min="7950" max="7950" width="29.140625" style="55" customWidth="1"/>
    <col min="7951" max="7951" width="13.85546875" style="55" bestFit="1" customWidth="1"/>
    <col min="7952" max="7952" width="15.140625" style="55" bestFit="1" customWidth="1"/>
    <col min="7953" max="7953" width="6.28515625" style="55" bestFit="1" customWidth="1"/>
    <col min="7954" max="8195" width="11.42578125" style="55"/>
    <col min="8196" max="8196" width="24.5703125" style="55" customWidth="1"/>
    <col min="8197" max="8197" width="10.85546875" style="55" customWidth="1"/>
    <col min="8198" max="8198" width="14.42578125" style="55" customWidth="1"/>
    <col min="8199" max="8199" width="9.5703125" style="55" customWidth="1"/>
    <col min="8200" max="8200" width="21.28515625" style="55" customWidth="1"/>
    <col min="8201" max="8205" width="11.42578125" style="55"/>
    <col min="8206" max="8206" width="29.140625" style="55" customWidth="1"/>
    <col min="8207" max="8207" width="13.85546875" style="55" bestFit="1" customWidth="1"/>
    <col min="8208" max="8208" width="15.140625" style="55" bestFit="1" customWidth="1"/>
    <col min="8209" max="8209" width="6.28515625" style="55" bestFit="1" customWidth="1"/>
    <col min="8210" max="8451" width="11.42578125" style="55"/>
    <col min="8452" max="8452" width="24.5703125" style="55" customWidth="1"/>
    <col min="8453" max="8453" width="10.85546875" style="55" customWidth="1"/>
    <col min="8454" max="8454" width="14.42578125" style="55" customWidth="1"/>
    <col min="8455" max="8455" width="9.5703125" style="55" customWidth="1"/>
    <col min="8456" max="8456" width="21.28515625" style="55" customWidth="1"/>
    <col min="8457" max="8461" width="11.42578125" style="55"/>
    <col min="8462" max="8462" width="29.140625" style="55" customWidth="1"/>
    <col min="8463" max="8463" width="13.85546875" style="55" bestFit="1" customWidth="1"/>
    <col min="8464" max="8464" width="15.140625" style="55" bestFit="1" customWidth="1"/>
    <col min="8465" max="8465" width="6.28515625" style="55" bestFit="1" customWidth="1"/>
    <col min="8466" max="8707" width="11.42578125" style="55"/>
    <col min="8708" max="8708" width="24.5703125" style="55" customWidth="1"/>
    <col min="8709" max="8709" width="10.85546875" style="55" customWidth="1"/>
    <col min="8710" max="8710" width="14.42578125" style="55" customWidth="1"/>
    <col min="8711" max="8711" width="9.5703125" style="55" customWidth="1"/>
    <col min="8712" max="8712" width="21.28515625" style="55" customWidth="1"/>
    <col min="8713" max="8717" width="11.42578125" style="55"/>
    <col min="8718" max="8718" width="29.140625" style="55" customWidth="1"/>
    <col min="8719" max="8719" width="13.85546875" style="55" bestFit="1" customWidth="1"/>
    <col min="8720" max="8720" width="15.140625" style="55" bestFit="1" customWidth="1"/>
    <col min="8721" max="8721" width="6.28515625" style="55" bestFit="1" customWidth="1"/>
    <col min="8722" max="8963" width="11.42578125" style="55"/>
    <col min="8964" max="8964" width="24.5703125" style="55" customWidth="1"/>
    <col min="8965" max="8965" width="10.85546875" style="55" customWidth="1"/>
    <col min="8966" max="8966" width="14.42578125" style="55" customWidth="1"/>
    <col min="8967" max="8967" width="9.5703125" style="55" customWidth="1"/>
    <col min="8968" max="8968" width="21.28515625" style="55" customWidth="1"/>
    <col min="8969" max="8973" width="11.42578125" style="55"/>
    <col min="8974" max="8974" width="29.140625" style="55" customWidth="1"/>
    <col min="8975" max="8975" width="13.85546875" style="55" bestFit="1" customWidth="1"/>
    <col min="8976" max="8976" width="15.140625" style="55" bestFit="1" customWidth="1"/>
    <col min="8977" max="8977" width="6.28515625" style="55" bestFit="1" customWidth="1"/>
    <col min="8978" max="9219" width="11.42578125" style="55"/>
    <col min="9220" max="9220" width="24.5703125" style="55" customWidth="1"/>
    <col min="9221" max="9221" width="10.85546875" style="55" customWidth="1"/>
    <col min="9222" max="9222" width="14.42578125" style="55" customWidth="1"/>
    <col min="9223" max="9223" width="9.5703125" style="55" customWidth="1"/>
    <col min="9224" max="9224" width="21.28515625" style="55" customWidth="1"/>
    <col min="9225" max="9229" width="11.42578125" style="55"/>
    <col min="9230" max="9230" width="29.140625" style="55" customWidth="1"/>
    <col min="9231" max="9231" width="13.85546875" style="55" bestFit="1" customWidth="1"/>
    <col min="9232" max="9232" width="15.140625" style="55" bestFit="1" customWidth="1"/>
    <col min="9233" max="9233" width="6.28515625" style="55" bestFit="1" customWidth="1"/>
    <col min="9234" max="9475" width="11.42578125" style="55"/>
    <col min="9476" max="9476" width="24.5703125" style="55" customWidth="1"/>
    <col min="9477" max="9477" width="10.85546875" style="55" customWidth="1"/>
    <col min="9478" max="9478" width="14.42578125" style="55" customWidth="1"/>
    <col min="9479" max="9479" width="9.5703125" style="55" customWidth="1"/>
    <col min="9480" max="9480" width="21.28515625" style="55" customWidth="1"/>
    <col min="9481" max="9485" width="11.42578125" style="55"/>
    <col min="9486" max="9486" width="29.140625" style="55" customWidth="1"/>
    <col min="9487" max="9487" width="13.85546875" style="55" bestFit="1" customWidth="1"/>
    <col min="9488" max="9488" width="15.140625" style="55" bestFit="1" customWidth="1"/>
    <col min="9489" max="9489" width="6.28515625" style="55" bestFit="1" customWidth="1"/>
    <col min="9490" max="9731" width="11.42578125" style="55"/>
    <col min="9732" max="9732" width="24.5703125" style="55" customWidth="1"/>
    <col min="9733" max="9733" width="10.85546875" style="55" customWidth="1"/>
    <col min="9734" max="9734" width="14.42578125" style="55" customWidth="1"/>
    <col min="9735" max="9735" width="9.5703125" style="55" customWidth="1"/>
    <col min="9736" max="9736" width="21.28515625" style="55" customWidth="1"/>
    <col min="9737" max="9741" width="11.42578125" style="55"/>
    <col min="9742" max="9742" width="29.140625" style="55" customWidth="1"/>
    <col min="9743" max="9743" width="13.85546875" style="55" bestFit="1" customWidth="1"/>
    <col min="9744" max="9744" width="15.140625" style="55" bestFit="1" customWidth="1"/>
    <col min="9745" max="9745" width="6.28515625" style="55" bestFit="1" customWidth="1"/>
    <col min="9746" max="9987" width="11.42578125" style="55"/>
    <col min="9988" max="9988" width="24.5703125" style="55" customWidth="1"/>
    <col min="9989" max="9989" width="10.85546875" style="55" customWidth="1"/>
    <col min="9990" max="9990" width="14.42578125" style="55" customWidth="1"/>
    <col min="9991" max="9991" width="9.5703125" style="55" customWidth="1"/>
    <col min="9992" max="9992" width="21.28515625" style="55" customWidth="1"/>
    <col min="9993" max="9997" width="11.42578125" style="55"/>
    <col min="9998" max="9998" width="29.140625" style="55" customWidth="1"/>
    <col min="9999" max="9999" width="13.85546875" style="55" bestFit="1" customWidth="1"/>
    <col min="10000" max="10000" width="15.140625" style="55" bestFit="1" customWidth="1"/>
    <col min="10001" max="10001" width="6.28515625" style="55" bestFit="1" customWidth="1"/>
    <col min="10002" max="10243" width="11.42578125" style="55"/>
    <col min="10244" max="10244" width="24.5703125" style="55" customWidth="1"/>
    <col min="10245" max="10245" width="10.85546875" style="55" customWidth="1"/>
    <col min="10246" max="10246" width="14.42578125" style="55" customWidth="1"/>
    <col min="10247" max="10247" width="9.5703125" style="55" customWidth="1"/>
    <col min="10248" max="10248" width="21.28515625" style="55" customWidth="1"/>
    <col min="10249" max="10253" width="11.42578125" style="55"/>
    <col min="10254" max="10254" width="29.140625" style="55" customWidth="1"/>
    <col min="10255" max="10255" width="13.85546875" style="55" bestFit="1" customWidth="1"/>
    <col min="10256" max="10256" width="15.140625" style="55" bestFit="1" customWidth="1"/>
    <col min="10257" max="10257" width="6.28515625" style="55" bestFit="1" customWidth="1"/>
    <col min="10258" max="10499" width="11.42578125" style="55"/>
    <col min="10500" max="10500" width="24.5703125" style="55" customWidth="1"/>
    <col min="10501" max="10501" width="10.85546875" style="55" customWidth="1"/>
    <col min="10502" max="10502" width="14.42578125" style="55" customWidth="1"/>
    <col min="10503" max="10503" width="9.5703125" style="55" customWidth="1"/>
    <col min="10504" max="10504" width="21.28515625" style="55" customWidth="1"/>
    <col min="10505" max="10509" width="11.42578125" style="55"/>
    <col min="10510" max="10510" width="29.140625" style="55" customWidth="1"/>
    <col min="10511" max="10511" width="13.85546875" style="55" bestFit="1" customWidth="1"/>
    <col min="10512" max="10512" width="15.140625" style="55" bestFit="1" customWidth="1"/>
    <col min="10513" max="10513" width="6.28515625" style="55" bestFit="1" customWidth="1"/>
    <col min="10514" max="10755" width="11.42578125" style="55"/>
    <col min="10756" max="10756" width="24.5703125" style="55" customWidth="1"/>
    <col min="10757" max="10757" width="10.85546875" style="55" customWidth="1"/>
    <col min="10758" max="10758" width="14.42578125" style="55" customWidth="1"/>
    <col min="10759" max="10759" width="9.5703125" style="55" customWidth="1"/>
    <col min="10760" max="10760" width="21.28515625" style="55" customWidth="1"/>
    <col min="10761" max="10765" width="11.42578125" style="55"/>
    <col min="10766" max="10766" width="29.140625" style="55" customWidth="1"/>
    <col min="10767" max="10767" width="13.85546875" style="55" bestFit="1" customWidth="1"/>
    <col min="10768" max="10768" width="15.140625" style="55" bestFit="1" customWidth="1"/>
    <col min="10769" max="10769" width="6.28515625" style="55" bestFit="1" customWidth="1"/>
    <col min="10770" max="11011" width="11.42578125" style="55"/>
    <col min="11012" max="11012" width="24.5703125" style="55" customWidth="1"/>
    <col min="11013" max="11013" width="10.85546875" style="55" customWidth="1"/>
    <col min="11014" max="11014" width="14.42578125" style="55" customWidth="1"/>
    <col min="11015" max="11015" width="9.5703125" style="55" customWidth="1"/>
    <col min="11016" max="11016" width="21.28515625" style="55" customWidth="1"/>
    <col min="11017" max="11021" width="11.42578125" style="55"/>
    <col min="11022" max="11022" width="29.140625" style="55" customWidth="1"/>
    <col min="11023" max="11023" width="13.85546875" style="55" bestFit="1" customWidth="1"/>
    <col min="11024" max="11024" width="15.140625" style="55" bestFit="1" customWidth="1"/>
    <col min="11025" max="11025" width="6.28515625" style="55" bestFit="1" customWidth="1"/>
    <col min="11026" max="11267" width="11.42578125" style="55"/>
    <col min="11268" max="11268" width="24.5703125" style="55" customWidth="1"/>
    <col min="11269" max="11269" width="10.85546875" style="55" customWidth="1"/>
    <col min="11270" max="11270" width="14.42578125" style="55" customWidth="1"/>
    <col min="11271" max="11271" width="9.5703125" style="55" customWidth="1"/>
    <col min="11272" max="11272" width="21.28515625" style="55" customWidth="1"/>
    <col min="11273" max="11277" width="11.42578125" style="55"/>
    <col min="11278" max="11278" width="29.140625" style="55" customWidth="1"/>
    <col min="11279" max="11279" width="13.85546875" style="55" bestFit="1" customWidth="1"/>
    <col min="11280" max="11280" width="15.140625" style="55" bestFit="1" customWidth="1"/>
    <col min="11281" max="11281" width="6.28515625" style="55" bestFit="1" customWidth="1"/>
    <col min="11282" max="11523" width="11.42578125" style="55"/>
    <col min="11524" max="11524" width="24.5703125" style="55" customWidth="1"/>
    <col min="11525" max="11525" width="10.85546875" style="55" customWidth="1"/>
    <col min="11526" max="11526" width="14.42578125" style="55" customWidth="1"/>
    <col min="11527" max="11527" width="9.5703125" style="55" customWidth="1"/>
    <col min="11528" max="11528" width="21.28515625" style="55" customWidth="1"/>
    <col min="11529" max="11533" width="11.42578125" style="55"/>
    <col min="11534" max="11534" width="29.140625" style="55" customWidth="1"/>
    <col min="11535" max="11535" width="13.85546875" style="55" bestFit="1" customWidth="1"/>
    <col min="11536" max="11536" width="15.140625" style="55" bestFit="1" customWidth="1"/>
    <col min="11537" max="11537" width="6.28515625" style="55" bestFit="1" customWidth="1"/>
    <col min="11538" max="11779" width="11.42578125" style="55"/>
    <col min="11780" max="11780" width="24.5703125" style="55" customWidth="1"/>
    <col min="11781" max="11781" width="10.85546875" style="55" customWidth="1"/>
    <col min="11782" max="11782" width="14.42578125" style="55" customWidth="1"/>
    <col min="11783" max="11783" width="9.5703125" style="55" customWidth="1"/>
    <col min="11784" max="11784" width="21.28515625" style="55" customWidth="1"/>
    <col min="11785" max="11789" width="11.42578125" style="55"/>
    <col min="11790" max="11790" width="29.140625" style="55" customWidth="1"/>
    <col min="11791" max="11791" width="13.85546875" style="55" bestFit="1" customWidth="1"/>
    <col min="11792" max="11792" width="15.140625" style="55" bestFit="1" customWidth="1"/>
    <col min="11793" max="11793" width="6.28515625" style="55" bestFit="1" customWidth="1"/>
    <col min="11794" max="12035" width="11.42578125" style="55"/>
    <col min="12036" max="12036" width="24.5703125" style="55" customWidth="1"/>
    <col min="12037" max="12037" width="10.85546875" style="55" customWidth="1"/>
    <col min="12038" max="12038" width="14.42578125" style="55" customWidth="1"/>
    <col min="12039" max="12039" width="9.5703125" style="55" customWidth="1"/>
    <col min="12040" max="12040" width="21.28515625" style="55" customWidth="1"/>
    <col min="12041" max="12045" width="11.42578125" style="55"/>
    <col min="12046" max="12046" width="29.140625" style="55" customWidth="1"/>
    <col min="12047" max="12047" width="13.85546875" style="55" bestFit="1" customWidth="1"/>
    <col min="12048" max="12048" width="15.140625" style="55" bestFit="1" customWidth="1"/>
    <col min="12049" max="12049" width="6.28515625" style="55" bestFit="1" customWidth="1"/>
    <col min="12050" max="12291" width="11.42578125" style="55"/>
    <col min="12292" max="12292" width="24.5703125" style="55" customWidth="1"/>
    <col min="12293" max="12293" width="10.85546875" style="55" customWidth="1"/>
    <col min="12294" max="12294" width="14.42578125" style="55" customWidth="1"/>
    <col min="12295" max="12295" width="9.5703125" style="55" customWidth="1"/>
    <col min="12296" max="12296" width="21.28515625" style="55" customWidth="1"/>
    <col min="12297" max="12301" width="11.42578125" style="55"/>
    <col min="12302" max="12302" width="29.140625" style="55" customWidth="1"/>
    <col min="12303" max="12303" width="13.85546875" style="55" bestFit="1" customWidth="1"/>
    <col min="12304" max="12304" width="15.140625" style="55" bestFit="1" customWidth="1"/>
    <col min="12305" max="12305" width="6.28515625" style="55" bestFit="1" customWidth="1"/>
    <col min="12306" max="12547" width="11.42578125" style="55"/>
    <col min="12548" max="12548" width="24.5703125" style="55" customWidth="1"/>
    <col min="12549" max="12549" width="10.85546875" style="55" customWidth="1"/>
    <col min="12550" max="12550" width="14.42578125" style="55" customWidth="1"/>
    <col min="12551" max="12551" width="9.5703125" style="55" customWidth="1"/>
    <col min="12552" max="12552" width="21.28515625" style="55" customWidth="1"/>
    <col min="12553" max="12557" width="11.42578125" style="55"/>
    <col min="12558" max="12558" width="29.140625" style="55" customWidth="1"/>
    <col min="12559" max="12559" width="13.85546875" style="55" bestFit="1" customWidth="1"/>
    <col min="12560" max="12560" width="15.140625" style="55" bestFit="1" customWidth="1"/>
    <col min="12561" max="12561" width="6.28515625" style="55" bestFit="1" customWidth="1"/>
    <col min="12562" max="12803" width="11.42578125" style="55"/>
    <col min="12804" max="12804" width="24.5703125" style="55" customWidth="1"/>
    <col min="12805" max="12805" width="10.85546875" style="55" customWidth="1"/>
    <col min="12806" max="12806" width="14.42578125" style="55" customWidth="1"/>
    <col min="12807" max="12807" width="9.5703125" style="55" customWidth="1"/>
    <col min="12808" max="12808" width="21.28515625" style="55" customWidth="1"/>
    <col min="12809" max="12813" width="11.42578125" style="55"/>
    <col min="12814" max="12814" width="29.140625" style="55" customWidth="1"/>
    <col min="12815" max="12815" width="13.85546875" style="55" bestFit="1" customWidth="1"/>
    <col min="12816" max="12816" width="15.140625" style="55" bestFit="1" customWidth="1"/>
    <col min="12817" max="12817" width="6.28515625" style="55" bestFit="1" customWidth="1"/>
    <col min="12818" max="13059" width="11.42578125" style="55"/>
    <col min="13060" max="13060" width="24.5703125" style="55" customWidth="1"/>
    <col min="13061" max="13061" width="10.85546875" style="55" customWidth="1"/>
    <col min="13062" max="13062" width="14.42578125" style="55" customWidth="1"/>
    <col min="13063" max="13063" width="9.5703125" style="55" customWidth="1"/>
    <col min="13064" max="13064" width="21.28515625" style="55" customWidth="1"/>
    <col min="13065" max="13069" width="11.42578125" style="55"/>
    <col min="13070" max="13070" width="29.140625" style="55" customWidth="1"/>
    <col min="13071" max="13071" width="13.85546875" style="55" bestFit="1" customWidth="1"/>
    <col min="13072" max="13072" width="15.140625" style="55" bestFit="1" customWidth="1"/>
    <col min="13073" max="13073" width="6.28515625" style="55" bestFit="1" customWidth="1"/>
    <col min="13074" max="13315" width="11.42578125" style="55"/>
    <col min="13316" max="13316" width="24.5703125" style="55" customWidth="1"/>
    <col min="13317" max="13317" width="10.85546875" style="55" customWidth="1"/>
    <col min="13318" max="13318" width="14.42578125" style="55" customWidth="1"/>
    <col min="13319" max="13319" width="9.5703125" style="55" customWidth="1"/>
    <col min="13320" max="13320" width="21.28515625" style="55" customWidth="1"/>
    <col min="13321" max="13325" width="11.42578125" style="55"/>
    <col min="13326" max="13326" width="29.140625" style="55" customWidth="1"/>
    <col min="13327" max="13327" width="13.85546875" style="55" bestFit="1" customWidth="1"/>
    <col min="13328" max="13328" width="15.140625" style="55" bestFit="1" customWidth="1"/>
    <col min="13329" max="13329" width="6.28515625" style="55" bestFit="1" customWidth="1"/>
    <col min="13330" max="13571" width="11.42578125" style="55"/>
    <col min="13572" max="13572" width="24.5703125" style="55" customWidth="1"/>
    <col min="13573" max="13573" width="10.85546875" style="55" customWidth="1"/>
    <col min="13574" max="13574" width="14.42578125" style="55" customWidth="1"/>
    <col min="13575" max="13575" width="9.5703125" style="55" customWidth="1"/>
    <col min="13576" max="13576" width="21.28515625" style="55" customWidth="1"/>
    <col min="13577" max="13581" width="11.42578125" style="55"/>
    <col min="13582" max="13582" width="29.140625" style="55" customWidth="1"/>
    <col min="13583" max="13583" width="13.85546875" style="55" bestFit="1" customWidth="1"/>
    <col min="13584" max="13584" width="15.140625" style="55" bestFit="1" customWidth="1"/>
    <col min="13585" max="13585" width="6.28515625" style="55" bestFit="1" customWidth="1"/>
    <col min="13586" max="13827" width="11.42578125" style="55"/>
    <col min="13828" max="13828" width="24.5703125" style="55" customWidth="1"/>
    <col min="13829" max="13829" width="10.85546875" style="55" customWidth="1"/>
    <col min="13830" max="13830" width="14.42578125" style="55" customWidth="1"/>
    <col min="13831" max="13831" width="9.5703125" style="55" customWidth="1"/>
    <col min="13832" max="13832" width="21.28515625" style="55" customWidth="1"/>
    <col min="13833" max="13837" width="11.42578125" style="55"/>
    <col min="13838" max="13838" width="29.140625" style="55" customWidth="1"/>
    <col min="13839" max="13839" width="13.85546875" style="55" bestFit="1" customWidth="1"/>
    <col min="13840" max="13840" width="15.140625" style="55" bestFit="1" customWidth="1"/>
    <col min="13841" max="13841" width="6.28515625" style="55" bestFit="1" customWidth="1"/>
    <col min="13842" max="14083" width="11.42578125" style="55"/>
    <col min="14084" max="14084" width="24.5703125" style="55" customWidth="1"/>
    <col min="14085" max="14085" width="10.85546875" style="55" customWidth="1"/>
    <col min="14086" max="14086" width="14.42578125" style="55" customWidth="1"/>
    <col min="14087" max="14087" width="9.5703125" style="55" customWidth="1"/>
    <col min="14088" max="14088" width="21.28515625" style="55" customWidth="1"/>
    <col min="14089" max="14093" width="11.42578125" style="55"/>
    <col min="14094" max="14094" width="29.140625" style="55" customWidth="1"/>
    <col min="14095" max="14095" width="13.85546875" style="55" bestFit="1" customWidth="1"/>
    <col min="14096" max="14096" width="15.140625" style="55" bestFit="1" customWidth="1"/>
    <col min="14097" max="14097" width="6.28515625" style="55" bestFit="1" customWidth="1"/>
    <col min="14098" max="14339" width="11.42578125" style="55"/>
    <col min="14340" max="14340" width="24.5703125" style="55" customWidth="1"/>
    <col min="14341" max="14341" width="10.85546875" style="55" customWidth="1"/>
    <col min="14342" max="14342" width="14.42578125" style="55" customWidth="1"/>
    <col min="14343" max="14343" width="9.5703125" style="55" customWidth="1"/>
    <col min="14344" max="14344" width="21.28515625" style="55" customWidth="1"/>
    <col min="14345" max="14349" width="11.42578125" style="55"/>
    <col min="14350" max="14350" width="29.140625" style="55" customWidth="1"/>
    <col min="14351" max="14351" width="13.85546875" style="55" bestFit="1" customWidth="1"/>
    <col min="14352" max="14352" width="15.140625" style="55" bestFit="1" customWidth="1"/>
    <col min="14353" max="14353" width="6.28515625" style="55" bestFit="1" customWidth="1"/>
    <col min="14354" max="14595" width="11.42578125" style="55"/>
    <col min="14596" max="14596" width="24.5703125" style="55" customWidth="1"/>
    <col min="14597" max="14597" width="10.85546875" style="55" customWidth="1"/>
    <col min="14598" max="14598" width="14.42578125" style="55" customWidth="1"/>
    <col min="14599" max="14599" width="9.5703125" style="55" customWidth="1"/>
    <col min="14600" max="14600" width="21.28515625" style="55" customWidth="1"/>
    <col min="14601" max="14605" width="11.42578125" style="55"/>
    <col min="14606" max="14606" width="29.140625" style="55" customWidth="1"/>
    <col min="14607" max="14607" width="13.85546875" style="55" bestFit="1" customWidth="1"/>
    <col min="14608" max="14608" width="15.140625" style="55" bestFit="1" customWidth="1"/>
    <col min="14609" max="14609" width="6.28515625" style="55" bestFit="1" customWidth="1"/>
    <col min="14610" max="14851" width="11.42578125" style="55"/>
    <col min="14852" max="14852" width="24.5703125" style="55" customWidth="1"/>
    <col min="14853" max="14853" width="10.85546875" style="55" customWidth="1"/>
    <col min="14854" max="14854" width="14.42578125" style="55" customWidth="1"/>
    <col min="14855" max="14855" width="9.5703125" style="55" customWidth="1"/>
    <col min="14856" max="14856" width="21.28515625" style="55" customWidth="1"/>
    <col min="14857" max="14861" width="11.42578125" style="55"/>
    <col min="14862" max="14862" width="29.140625" style="55" customWidth="1"/>
    <col min="14863" max="14863" width="13.85546875" style="55" bestFit="1" customWidth="1"/>
    <col min="14864" max="14864" width="15.140625" style="55" bestFit="1" customWidth="1"/>
    <col min="14865" max="14865" width="6.28515625" style="55" bestFit="1" customWidth="1"/>
    <col min="14866" max="15107" width="11.42578125" style="55"/>
    <col min="15108" max="15108" width="24.5703125" style="55" customWidth="1"/>
    <col min="15109" max="15109" width="10.85546875" style="55" customWidth="1"/>
    <col min="15110" max="15110" width="14.42578125" style="55" customWidth="1"/>
    <col min="15111" max="15111" width="9.5703125" style="55" customWidth="1"/>
    <col min="15112" max="15112" width="21.28515625" style="55" customWidth="1"/>
    <col min="15113" max="15117" width="11.42578125" style="55"/>
    <col min="15118" max="15118" width="29.140625" style="55" customWidth="1"/>
    <col min="15119" max="15119" width="13.85546875" style="55" bestFit="1" customWidth="1"/>
    <col min="15120" max="15120" width="15.140625" style="55" bestFit="1" customWidth="1"/>
    <col min="15121" max="15121" width="6.28515625" style="55" bestFit="1" customWidth="1"/>
    <col min="15122" max="15363" width="11.42578125" style="55"/>
    <col min="15364" max="15364" width="24.5703125" style="55" customWidth="1"/>
    <col min="15365" max="15365" width="10.85546875" style="55" customWidth="1"/>
    <col min="15366" max="15366" width="14.42578125" style="55" customWidth="1"/>
    <col min="15367" max="15367" width="9.5703125" style="55" customWidth="1"/>
    <col min="15368" max="15368" width="21.28515625" style="55" customWidth="1"/>
    <col min="15369" max="15373" width="11.42578125" style="55"/>
    <col min="15374" max="15374" width="29.140625" style="55" customWidth="1"/>
    <col min="15375" max="15375" width="13.85546875" style="55" bestFit="1" customWidth="1"/>
    <col min="15376" max="15376" width="15.140625" style="55" bestFit="1" customWidth="1"/>
    <col min="15377" max="15377" width="6.28515625" style="55" bestFit="1" customWidth="1"/>
    <col min="15378" max="15619" width="11.42578125" style="55"/>
    <col min="15620" max="15620" width="24.5703125" style="55" customWidth="1"/>
    <col min="15621" max="15621" width="10.85546875" style="55" customWidth="1"/>
    <col min="15622" max="15622" width="14.42578125" style="55" customWidth="1"/>
    <col min="15623" max="15623" width="9.5703125" style="55" customWidth="1"/>
    <col min="15624" max="15624" width="21.28515625" style="55" customWidth="1"/>
    <col min="15625" max="15629" width="11.42578125" style="55"/>
    <col min="15630" max="15630" width="29.140625" style="55" customWidth="1"/>
    <col min="15631" max="15631" width="13.85546875" style="55" bestFit="1" customWidth="1"/>
    <col min="15632" max="15632" width="15.140625" style="55" bestFit="1" customWidth="1"/>
    <col min="15633" max="15633" width="6.28515625" style="55" bestFit="1" customWidth="1"/>
    <col min="15634" max="15875" width="11.42578125" style="55"/>
    <col min="15876" max="15876" width="24.5703125" style="55" customWidth="1"/>
    <col min="15877" max="15877" width="10.85546875" style="55" customWidth="1"/>
    <col min="15878" max="15878" width="14.42578125" style="55" customWidth="1"/>
    <col min="15879" max="15879" width="9.5703125" style="55" customWidth="1"/>
    <col min="15880" max="15880" width="21.28515625" style="55" customWidth="1"/>
    <col min="15881" max="15885" width="11.42578125" style="55"/>
    <col min="15886" max="15886" width="29.140625" style="55" customWidth="1"/>
    <col min="15887" max="15887" width="13.85546875" style="55" bestFit="1" customWidth="1"/>
    <col min="15888" max="15888" width="15.140625" style="55" bestFit="1" customWidth="1"/>
    <col min="15889" max="15889" width="6.28515625" style="55" bestFit="1" customWidth="1"/>
    <col min="15890" max="16131" width="11.42578125" style="55"/>
    <col min="16132" max="16132" width="24.5703125" style="55" customWidth="1"/>
    <col min="16133" max="16133" width="10.85546875" style="55" customWidth="1"/>
    <col min="16134" max="16134" width="14.42578125" style="55" customWidth="1"/>
    <col min="16135" max="16135" width="9.5703125" style="55" customWidth="1"/>
    <col min="16136" max="16136" width="21.28515625" style="55" customWidth="1"/>
    <col min="16137" max="16141" width="11.42578125" style="55"/>
    <col min="16142" max="16142" width="29.140625" style="55" customWidth="1"/>
    <col min="16143" max="16143" width="13.85546875" style="55" bestFit="1" customWidth="1"/>
    <col min="16144" max="16144" width="15.140625" style="55" bestFit="1" customWidth="1"/>
    <col min="16145" max="16145" width="6.28515625" style="55" bestFit="1" customWidth="1"/>
    <col min="16146" max="16384" width="11.42578125" style="55"/>
  </cols>
  <sheetData>
    <row r="1" spans="1:17" x14ac:dyDescent="0.25">
      <c r="N1" s="55"/>
      <c r="O1" s="55"/>
      <c r="P1" s="55"/>
      <c r="Q1" s="55"/>
    </row>
    <row r="2" spans="1:17" ht="27" x14ac:dyDescent="0.5">
      <c r="A2" s="495" t="s">
        <v>415</v>
      </c>
      <c r="B2" s="495"/>
      <c r="C2" s="495"/>
      <c r="D2" s="495"/>
      <c r="E2" s="495"/>
      <c r="F2" s="495"/>
      <c r="G2" s="495"/>
      <c r="H2" s="495"/>
      <c r="I2" s="495"/>
      <c r="J2" s="495"/>
      <c r="K2" s="495"/>
      <c r="L2" s="495"/>
      <c r="M2" s="495"/>
      <c r="N2" s="55"/>
      <c r="O2" s="55"/>
      <c r="P2" s="55"/>
      <c r="Q2" s="55"/>
    </row>
    <row r="3" spans="1:17" x14ac:dyDescent="0.25">
      <c r="M3" s="55"/>
      <c r="N3" s="55"/>
      <c r="O3" s="55"/>
      <c r="P3" s="55"/>
      <c r="Q3" s="55"/>
    </row>
    <row r="4" spans="1:17" ht="45.75" customHeight="1" x14ac:dyDescent="0.25">
      <c r="B4" s="175" t="s">
        <v>318</v>
      </c>
      <c r="C4" s="174"/>
      <c r="D4" s="496" t="s">
        <v>416</v>
      </c>
      <c r="E4" s="496"/>
      <c r="F4" s="496"/>
      <c r="G4" s="496"/>
      <c r="H4" s="496"/>
      <c r="I4" s="496"/>
      <c r="J4" s="496"/>
      <c r="K4" s="496"/>
      <c r="L4" s="496"/>
      <c r="M4" s="55"/>
      <c r="N4" s="55"/>
      <c r="O4" s="55"/>
      <c r="P4" s="55"/>
      <c r="Q4" s="55"/>
    </row>
    <row r="5" spans="1:17" x14ac:dyDescent="0.25">
      <c r="M5" s="55"/>
      <c r="N5" s="55"/>
      <c r="O5" s="55"/>
      <c r="P5" s="55"/>
      <c r="Q5" s="55"/>
    </row>
    <row r="6" spans="1:17" ht="79.5" customHeight="1" x14ac:dyDescent="0.3">
      <c r="B6" s="497" t="s">
        <v>422</v>
      </c>
      <c r="C6" s="498"/>
      <c r="D6" s="498"/>
      <c r="E6" s="498"/>
      <c r="F6" s="498"/>
      <c r="G6" s="498"/>
      <c r="H6" s="498"/>
      <c r="I6" s="498"/>
      <c r="J6" s="498"/>
      <c r="K6" s="498"/>
      <c r="L6" s="498"/>
      <c r="M6" s="55"/>
      <c r="N6" s="55"/>
      <c r="O6" s="55"/>
      <c r="P6" s="55"/>
      <c r="Q6" s="55"/>
    </row>
    <row r="7" spans="1:17" x14ac:dyDescent="0.25">
      <c r="M7" s="55"/>
      <c r="N7" s="55"/>
      <c r="O7" s="55"/>
      <c r="P7" s="55"/>
      <c r="Q7" s="55"/>
    </row>
    <row r="9" spans="1:17" ht="36" customHeight="1" x14ac:dyDescent="0.25">
      <c r="B9" s="494" t="s">
        <v>365</v>
      </c>
      <c r="C9" s="494"/>
      <c r="D9" s="494"/>
      <c r="E9" s="494"/>
      <c r="F9" s="494"/>
      <c r="G9" s="494"/>
      <c r="H9" s="494"/>
      <c r="I9" s="494"/>
      <c r="N9" s="126" t="e">
        <f>IF($D$11*$C16='[1]Análisis Riesgo Puro'!$L$9,'[1]Análisis Riesgo Puro'!$A$9,0)</f>
        <v>#VALUE!</v>
      </c>
    </row>
    <row r="10" spans="1:17" ht="3" customHeight="1" x14ac:dyDescent="0.25"/>
    <row r="11" spans="1:17" ht="41.25" customHeight="1" x14ac:dyDescent="0.25">
      <c r="B11" s="493" t="s">
        <v>364</v>
      </c>
      <c r="C11" s="51"/>
      <c r="D11" s="171">
        <v>1</v>
      </c>
      <c r="E11" s="171">
        <v>2</v>
      </c>
      <c r="F11" s="171">
        <v>3</v>
      </c>
      <c r="G11" s="171">
        <v>4</v>
      </c>
      <c r="H11" s="171">
        <v>5</v>
      </c>
      <c r="I11" s="51"/>
      <c r="L11" s="126" t="s">
        <v>385</v>
      </c>
      <c r="M11" s="127" t="s">
        <v>1</v>
      </c>
      <c r="N11" s="127" t="s">
        <v>376</v>
      </c>
      <c r="O11" s="127" t="s">
        <v>375</v>
      </c>
      <c r="P11" s="127" t="s">
        <v>377</v>
      </c>
      <c r="Q11" s="127" t="s">
        <v>378</v>
      </c>
    </row>
    <row r="12" spans="1:17" ht="86.25" customHeight="1" x14ac:dyDescent="0.25">
      <c r="B12" s="493"/>
      <c r="C12" s="172">
        <v>5</v>
      </c>
      <c r="D12" s="102">
        <v>5</v>
      </c>
      <c r="E12" s="163">
        <v>10</v>
      </c>
      <c r="F12" s="165">
        <v>15</v>
      </c>
      <c r="G12" s="165">
        <v>20</v>
      </c>
      <c r="H12" s="165">
        <f>+$H$11*$C12</f>
        <v>25</v>
      </c>
      <c r="I12" s="51"/>
      <c r="M12" s="128">
        <v>1</v>
      </c>
      <c r="N12" s="129">
        <f>+'[1]Análisis Riesgo Puro'!D9</f>
        <v>0</v>
      </c>
      <c r="O12" s="130">
        <f>+'[1]Análisis Riesgo Puro'!H9</f>
        <v>0</v>
      </c>
      <c r="P12" s="130">
        <f>+'[1]Análisis Riesgo Puro'!J9:J9</f>
        <v>0</v>
      </c>
      <c r="Q12" s="130">
        <f>+O12*P12</f>
        <v>0</v>
      </c>
    </row>
    <row r="13" spans="1:17" ht="86.25" customHeight="1" x14ac:dyDescent="0.25">
      <c r="B13" s="493"/>
      <c r="C13" s="173">
        <v>4</v>
      </c>
      <c r="D13" s="116">
        <v>4</v>
      </c>
      <c r="E13" s="116">
        <v>8</v>
      </c>
      <c r="F13" s="164">
        <v>12</v>
      </c>
      <c r="G13" s="165">
        <v>16</v>
      </c>
      <c r="H13" s="165">
        <v>20</v>
      </c>
      <c r="I13" s="51"/>
      <c r="M13" s="128">
        <v>2</v>
      </c>
      <c r="N13" s="129">
        <f>+'[1]Análisis Riesgo Puro'!D11</f>
        <v>0</v>
      </c>
      <c r="O13" s="130">
        <f>+'[1]Análisis Riesgo Puro'!H11</f>
        <v>0</v>
      </c>
      <c r="P13" s="130">
        <f>+'[1]Análisis Riesgo Puro'!J11</f>
        <v>0</v>
      </c>
      <c r="Q13" s="130">
        <f t="shared" ref="Q13:Q19" si="0">+O13*P13</f>
        <v>0</v>
      </c>
    </row>
    <row r="14" spans="1:17" ht="86.25" customHeight="1" x14ac:dyDescent="0.25">
      <c r="B14" s="493"/>
      <c r="C14" s="171">
        <v>3</v>
      </c>
      <c r="D14" s="103">
        <v>3</v>
      </c>
      <c r="E14" s="102">
        <v>6</v>
      </c>
      <c r="F14" s="102">
        <v>9</v>
      </c>
      <c r="G14" s="163">
        <v>12</v>
      </c>
      <c r="H14" s="166">
        <v>15</v>
      </c>
      <c r="I14" s="51"/>
      <c r="M14" s="128">
        <v>3</v>
      </c>
      <c r="N14" s="129">
        <f>+'[1]Análisis Riesgo Puro'!D13</f>
        <v>0</v>
      </c>
      <c r="O14" s="130">
        <f>+'[1]Análisis Riesgo Puro'!H13</f>
        <v>0</v>
      </c>
      <c r="P14" s="130">
        <f>+'[1]Análisis Riesgo Puro'!J13</f>
        <v>0</v>
      </c>
      <c r="Q14" s="130">
        <f t="shared" si="0"/>
        <v>0</v>
      </c>
    </row>
    <row r="15" spans="1:17" ht="86.25" customHeight="1" x14ac:dyDescent="0.25">
      <c r="B15" s="493"/>
      <c r="C15" s="171">
        <v>2</v>
      </c>
      <c r="D15" s="103">
        <v>2</v>
      </c>
      <c r="E15" s="102">
        <v>4</v>
      </c>
      <c r="F15" s="102">
        <v>6</v>
      </c>
      <c r="G15" s="102">
        <v>8</v>
      </c>
      <c r="H15" s="163">
        <v>10</v>
      </c>
      <c r="I15" s="51"/>
      <c r="M15" s="128">
        <v>4</v>
      </c>
      <c r="N15" s="129">
        <f>+'[1]Análisis Riesgo Puro'!D15</f>
        <v>0</v>
      </c>
      <c r="O15" s="130">
        <f>+'[1]Análisis Riesgo Puro'!H15</f>
        <v>0</v>
      </c>
      <c r="P15" s="130">
        <f>+'[1]Análisis Riesgo Puro'!J15</f>
        <v>0</v>
      </c>
      <c r="Q15" s="130">
        <f t="shared" si="0"/>
        <v>0</v>
      </c>
    </row>
    <row r="16" spans="1:17" ht="86.25" customHeight="1" x14ac:dyDescent="0.25">
      <c r="B16" s="493"/>
      <c r="C16" s="172">
        <v>1</v>
      </c>
      <c r="D16" s="103">
        <v>1</v>
      </c>
      <c r="E16" s="103">
        <v>2</v>
      </c>
      <c r="F16" s="103">
        <v>3</v>
      </c>
      <c r="G16" s="102">
        <v>4</v>
      </c>
      <c r="H16" s="102">
        <v>5</v>
      </c>
      <c r="I16" s="51"/>
      <c r="M16" s="128">
        <v>5</v>
      </c>
      <c r="N16" s="129">
        <f>+'[1]Análisis Riesgo Puro'!D17</f>
        <v>0</v>
      </c>
      <c r="O16" s="130">
        <f>+'[1]Análisis Riesgo Puro'!H17</f>
        <v>0</v>
      </c>
      <c r="P16" s="130">
        <f>+'[1]Análisis Riesgo Puro'!J17</f>
        <v>0</v>
      </c>
      <c r="Q16" s="130">
        <f t="shared" si="0"/>
        <v>0</v>
      </c>
    </row>
    <row r="17" spans="2:17" ht="24.75" customHeight="1" x14ac:dyDescent="0.25">
      <c r="B17" s="493"/>
      <c r="C17" s="51"/>
      <c r="D17" s="51"/>
      <c r="E17" s="51"/>
      <c r="F17" s="51"/>
      <c r="G17" s="51"/>
      <c r="H17" s="51"/>
      <c r="I17" s="51"/>
      <c r="M17" s="128">
        <v>6</v>
      </c>
      <c r="N17" s="129">
        <f>+'[1]Análisis Riesgo Puro'!D19</f>
        <v>0</v>
      </c>
      <c r="O17" s="130">
        <f>+'[1]Análisis Riesgo Puro'!H19</f>
        <v>0</v>
      </c>
      <c r="P17" s="130">
        <f>+'[1]Análisis Riesgo Puro'!J19</f>
        <v>0</v>
      </c>
      <c r="Q17" s="130">
        <f t="shared" si="0"/>
        <v>0</v>
      </c>
    </row>
    <row r="18" spans="2:17" ht="41.25" customHeight="1" x14ac:dyDescent="0.25">
      <c r="B18" s="493"/>
      <c r="C18" s="494" t="s">
        <v>365</v>
      </c>
      <c r="D18" s="494"/>
      <c r="E18" s="494"/>
      <c r="F18" s="494"/>
      <c r="G18" s="494"/>
      <c r="H18" s="494"/>
      <c r="I18" s="494"/>
      <c r="M18" s="128">
        <v>7</v>
      </c>
      <c r="N18" s="129">
        <f>+'[1]Análisis Riesgo Puro'!D21</f>
        <v>0</v>
      </c>
      <c r="O18" s="130">
        <f>+'[1]Análisis Riesgo Puro'!H21</f>
        <v>0</v>
      </c>
      <c r="P18" s="130">
        <f>+'[1]Análisis Riesgo Puro'!J21</f>
        <v>0</v>
      </c>
      <c r="Q18" s="130">
        <f t="shared" si="0"/>
        <v>0</v>
      </c>
    </row>
    <row r="19" spans="2:17" ht="72" customHeight="1" x14ac:dyDescent="0.25">
      <c r="B19" s="51"/>
      <c r="C19" s="51"/>
      <c r="D19" s="51"/>
      <c r="E19" s="51"/>
      <c r="F19" s="51"/>
      <c r="G19" s="51"/>
      <c r="H19" s="51"/>
      <c r="I19" s="51"/>
      <c r="M19" s="128">
        <v>8</v>
      </c>
      <c r="N19" s="129">
        <f>+'[1]Análisis Riesgo Puro'!D23</f>
        <v>0</v>
      </c>
      <c r="O19" s="130">
        <f>+'[1]Análisis Riesgo Puro'!H23</f>
        <v>0</v>
      </c>
      <c r="P19" s="130">
        <f>+'[1]Análisis Riesgo Puro'!J23</f>
        <v>0</v>
      </c>
      <c r="Q19" s="130">
        <f t="shared" si="0"/>
        <v>0</v>
      </c>
    </row>
    <row r="20" spans="2:17" ht="72" customHeight="1" x14ac:dyDescent="0.25"/>
    <row r="21" spans="2:17" ht="72" customHeight="1" x14ac:dyDescent="0.25"/>
  </sheetData>
  <mergeCells count="6">
    <mergeCell ref="A2:M2"/>
    <mergeCell ref="D4:L4"/>
    <mergeCell ref="B6:L6"/>
    <mergeCell ref="B9:I9"/>
    <mergeCell ref="B11:B18"/>
    <mergeCell ref="C18:I18"/>
  </mergeCells>
  <conditionalFormatting sqref="D12">
    <cfRule type="expression" dxfId="88" priority="1">
      <formula>"Si($D$4=0"</formula>
    </cfRule>
  </conditionalFormatting>
  <pageMargins left="0.7" right="0.7" top="0.75" bottom="0.75" header="0.3" footer="0.3"/>
  <pageSetup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9"/>
  <dimension ref="A2:Z62"/>
  <sheetViews>
    <sheetView topLeftCell="A7" zoomScale="80" zoomScaleNormal="80" workbookViewId="0">
      <pane xSplit="7" ySplit="3" topLeftCell="H55" activePane="bottomRight" state="frozen"/>
      <selection activeCell="A7" sqref="A7"/>
      <selection pane="topRight" activeCell="H7" sqref="H7"/>
      <selection pane="bottomLeft" activeCell="A10" sqref="A10"/>
      <selection pane="bottomRight" activeCell="A62" sqref="A62"/>
    </sheetView>
  </sheetViews>
  <sheetFormatPr baseColWidth="10" defaultColWidth="11.42578125" defaultRowHeight="15" x14ac:dyDescent="0.25"/>
  <cols>
    <col min="1" max="1" width="5.28515625" style="146" customWidth="1"/>
    <col min="2" max="2" width="2.140625" style="146" customWidth="1"/>
    <col min="3" max="3" width="33.85546875" style="146" customWidth="1"/>
    <col min="4" max="4" width="42.28515625" style="146" customWidth="1"/>
    <col min="5" max="5" width="16.140625" style="146" customWidth="1"/>
    <col min="6" max="7" width="20" style="146" customWidth="1"/>
    <col min="8" max="8" width="4.85546875" style="146" bestFit="1" customWidth="1"/>
    <col min="9" max="9" width="45.85546875" style="146" customWidth="1"/>
    <col min="10" max="10" width="23.7109375" style="146" bestFit="1" customWidth="1"/>
    <col min="11" max="11" width="15.85546875" style="254" hidden="1" customWidth="1"/>
    <col min="12" max="12" width="23" style="146" customWidth="1"/>
    <col min="13" max="13" width="23.7109375" style="146" hidden="1" customWidth="1"/>
    <col min="14" max="14" width="23.7109375" style="146" bestFit="1" customWidth="1"/>
    <col min="15" max="15" width="15.85546875" style="254" hidden="1" customWidth="1"/>
    <col min="16" max="16" width="25.85546875" style="146" customWidth="1"/>
    <col min="17" max="17" width="15.85546875" style="254" hidden="1" customWidth="1"/>
    <col min="18" max="18" width="23.7109375" style="146" bestFit="1" customWidth="1"/>
    <col min="19" max="19" width="28.7109375" style="254" hidden="1" customWidth="1"/>
    <col min="20" max="20" width="25.85546875" style="146" customWidth="1"/>
    <col min="21" max="21" width="37.28515625" style="146" customWidth="1"/>
    <col min="22" max="22" width="22.42578125" style="146" customWidth="1"/>
    <col min="23" max="25" width="11.42578125" style="146" hidden="1" customWidth="1"/>
    <col min="26" max="28" width="11.42578125" style="146" customWidth="1"/>
    <col min="29" max="16384" width="11.42578125" style="146"/>
  </cols>
  <sheetData>
    <row r="2" spans="1:26" ht="27" x14ac:dyDescent="0.5">
      <c r="A2" s="533" t="s">
        <v>757</v>
      </c>
      <c r="B2" s="533"/>
      <c r="C2" s="533"/>
      <c r="D2" s="533"/>
      <c r="E2" s="533"/>
      <c r="F2" s="533"/>
      <c r="G2" s="533"/>
      <c r="H2" s="533"/>
      <c r="I2" s="533"/>
      <c r="J2" s="533"/>
      <c r="K2" s="533"/>
      <c r="L2" s="533"/>
      <c r="M2" s="533"/>
      <c r="N2" s="533"/>
      <c r="O2" s="533"/>
      <c r="P2" s="533"/>
      <c r="Q2" s="533"/>
      <c r="R2" s="533"/>
      <c r="S2" s="533"/>
      <c r="T2" s="533"/>
      <c r="U2" s="533"/>
      <c r="V2" s="533"/>
    </row>
    <row r="4" spans="1:26" ht="45.75" hidden="1" customHeight="1" x14ac:dyDescent="0.25">
      <c r="A4" s="537" t="s">
        <v>318</v>
      </c>
      <c r="B4" s="537"/>
      <c r="C4" s="537"/>
      <c r="D4" s="534" t="s">
        <v>441</v>
      </c>
      <c r="E4" s="534"/>
      <c r="F4" s="534"/>
      <c r="G4" s="534"/>
      <c r="H4" s="534"/>
      <c r="I4" s="534"/>
      <c r="J4" s="534"/>
      <c r="K4" s="534"/>
      <c r="L4" s="534"/>
      <c r="M4" s="534"/>
      <c r="N4" s="534"/>
      <c r="O4" s="534"/>
      <c r="P4" s="534"/>
      <c r="Q4" s="534"/>
      <c r="R4" s="534"/>
      <c r="S4" s="534"/>
      <c r="T4" s="534"/>
      <c r="U4" s="534"/>
      <c r="V4" s="534"/>
    </row>
    <row r="5" spans="1:26" ht="15" hidden="1" customHeight="1" x14ac:dyDescent="0.25"/>
    <row r="6" spans="1:26" ht="117" hidden="1" customHeight="1" x14ac:dyDescent="0.25">
      <c r="A6" s="535" t="s">
        <v>442</v>
      </c>
      <c r="B6" s="535"/>
      <c r="C6" s="535"/>
      <c r="D6" s="535"/>
      <c r="E6" s="535"/>
      <c r="F6" s="535"/>
      <c r="G6" s="535"/>
      <c r="H6" s="535"/>
      <c r="I6" s="535"/>
      <c r="J6" s="535"/>
      <c r="K6" s="535"/>
      <c r="L6" s="535"/>
      <c r="M6" s="535"/>
      <c r="N6" s="535"/>
      <c r="O6" s="535"/>
      <c r="P6" s="535"/>
      <c r="Q6" s="535"/>
      <c r="R6" s="535"/>
      <c r="S6" s="535"/>
      <c r="T6" s="535"/>
      <c r="U6" s="535"/>
      <c r="V6" s="535"/>
    </row>
    <row r="8" spans="1:26" ht="11.25" customHeight="1" thickBot="1" x14ac:dyDescent="0.3">
      <c r="J8" s="304"/>
      <c r="K8" s="306"/>
      <c r="M8" s="291"/>
      <c r="N8" s="291"/>
      <c r="O8" s="306"/>
      <c r="P8" s="291"/>
      <c r="Q8" s="306"/>
      <c r="R8" s="304"/>
      <c r="S8" s="306"/>
      <c r="T8" s="244"/>
      <c r="U8" s="244"/>
    </row>
    <row r="9" spans="1:26" ht="62.25" customHeight="1" thickTop="1" thickBot="1" x14ac:dyDescent="0.3">
      <c r="A9" s="236" t="s">
        <v>374</v>
      </c>
      <c r="B9" s="237"/>
      <c r="C9" s="228" t="s">
        <v>850</v>
      </c>
      <c r="D9" s="206" t="s">
        <v>858</v>
      </c>
      <c r="E9" s="206" t="s">
        <v>431</v>
      </c>
      <c r="F9" s="206" t="s">
        <v>423</v>
      </c>
      <c r="G9" s="312"/>
      <c r="H9" s="536" t="s">
        <v>432</v>
      </c>
      <c r="I9" s="536"/>
      <c r="J9" s="245" t="s">
        <v>753</v>
      </c>
      <c r="K9" s="307" t="s">
        <v>754</v>
      </c>
      <c r="L9" s="245" t="s">
        <v>816</v>
      </c>
      <c r="M9" s="245" t="s">
        <v>754</v>
      </c>
      <c r="N9" s="245" t="s">
        <v>815</v>
      </c>
      <c r="O9" s="307" t="s">
        <v>754</v>
      </c>
      <c r="P9" s="245" t="s">
        <v>817</v>
      </c>
      <c r="Q9" s="307" t="s">
        <v>754</v>
      </c>
      <c r="R9" s="245" t="s">
        <v>833</v>
      </c>
      <c r="S9" s="307" t="s">
        <v>754</v>
      </c>
      <c r="T9" s="245" t="s">
        <v>822</v>
      </c>
      <c r="U9" s="292" t="s">
        <v>755</v>
      </c>
      <c r="V9" s="206" t="s">
        <v>756</v>
      </c>
    </row>
    <row r="10" spans="1:26" ht="67.5" customHeight="1" thickTop="1" thickBot="1" x14ac:dyDescent="0.3">
      <c r="A10" s="506">
        <v>1</v>
      </c>
      <c r="B10" s="507"/>
      <c r="C10" s="511">
        <f>'Etapa 1 Identificación'!$B$16</f>
        <v>0</v>
      </c>
      <c r="D10" s="511">
        <f>'Etapa 1 Identificación'!$B$18</f>
        <v>0</v>
      </c>
      <c r="E10" s="515" t="e">
        <f>+'Etapa 1 Identificación'!B29</f>
        <v>#VALUE!</v>
      </c>
      <c r="F10" s="518"/>
      <c r="G10" s="499" t="s">
        <v>829</v>
      </c>
      <c r="H10" s="205" t="s">
        <v>428</v>
      </c>
      <c r="I10" s="379"/>
      <c r="J10" s="299"/>
      <c r="K10" s="308" t="str">
        <f>IF(J10="NO",'Base calculos'!$AQ$3,IF(J10="SI",'Base calculos'!$AQ$2,""))</f>
        <v/>
      </c>
      <c r="L10" s="299"/>
      <c r="M10" s="308" t="str">
        <f>IF(L10="NO",'Base calculos'!$AE$3,IF(L10="SI",'Base calculos'!$AE$2,""))</f>
        <v/>
      </c>
      <c r="N10" s="299"/>
      <c r="O10" s="308" t="str">
        <f>IF(N10="NO",'Base calculos'!$AH$3,IF(N10="SI",'Base calculos'!$AH$2,""))</f>
        <v/>
      </c>
      <c r="P10" s="299"/>
      <c r="Q10" s="308" t="str">
        <f>IF(P10="NO",'Base calculos'!$AK$3,IF(P10="SI",'Base calculos'!$AK$2,""))</f>
        <v/>
      </c>
      <c r="R10" s="299"/>
      <c r="S10" s="308" t="str">
        <f>IF(R10="NO",'Base calculos'!$AN$3,IF(R10="SI",'Base calculos'!$AN$2,""))</f>
        <v/>
      </c>
      <c r="T10" s="303" t="e">
        <f>K10+M10+O10+Q10+S10</f>
        <v>#VALUE!</v>
      </c>
      <c r="U10" s="501" t="e">
        <f>IF(J11&lt;" ",T10,(AVERAGE(T10,T11)))</f>
        <v>#VALUE!</v>
      </c>
      <c r="V10" s="538" t="e">
        <f>+E10</f>
        <v>#VALUE!</v>
      </c>
      <c r="W10" s="254" t="e">
        <f>+T10+T13</f>
        <v>#VALUE!</v>
      </c>
      <c r="X10" s="146" t="e">
        <f>+W10/2</f>
        <v>#VALUE!</v>
      </c>
    </row>
    <row r="11" spans="1:26" ht="67.5" customHeight="1" thickTop="1" thickBot="1" x14ac:dyDescent="0.3">
      <c r="A11" s="506"/>
      <c r="B11" s="507"/>
      <c r="C11" s="511"/>
      <c r="D11" s="511"/>
      <c r="E11" s="515"/>
      <c r="F11" s="518"/>
      <c r="G11" s="500"/>
      <c r="H11" s="205" t="s">
        <v>429</v>
      </c>
      <c r="I11" s="379"/>
      <c r="J11" s="299"/>
      <c r="K11" s="308" t="str">
        <f>IF(J11="NO",'Base calculos'!$AQ$3,IF(J11="SI",'Base calculos'!$AQ$2,""))</f>
        <v/>
      </c>
      <c r="L11" s="299"/>
      <c r="M11" s="308" t="str">
        <f>IF(L11="NO",'Base calculos'!$AE$3,IF(L11="SI",'Base calculos'!$AE$2,""))</f>
        <v/>
      </c>
      <c r="N11" s="299"/>
      <c r="O11" s="308" t="str">
        <f>IF(N11="NO",'Base calculos'!$AH$3,IF(N11="SI",'Base calculos'!$AH$2,""))</f>
        <v/>
      </c>
      <c r="P11" s="299"/>
      <c r="Q11" s="308" t="str">
        <f>IF(P11="NO",'Base calculos'!$AK$3,IF(P11="SI",'Base calculos'!$AK$2,""))</f>
        <v/>
      </c>
      <c r="R11" s="299"/>
      <c r="S11" s="308" t="str">
        <f>IF(R11="NO",'Base calculos'!$AN$3,IF(R11="SI",'Base calculos'!$AN$2,""))</f>
        <v/>
      </c>
      <c r="T11" s="303" t="e">
        <f>K11+M11+O11+Q11+S11</f>
        <v>#VALUE!</v>
      </c>
      <c r="U11" s="502" t="e">
        <f>IF(T11="NO",'Base calculos'!AS4,IF(T11="SI",'Base calculos'!AS3,""))</f>
        <v>#VALUE!</v>
      </c>
      <c r="V11" s="538"/>
      <c r="W11" s="254"/>
    </row>
    <row r="12" spans="1:26" ht="67.5" customHeight="1" thickTop="1" thickBot="1" x14ac:dyDescent="0.3">
      <c r="A12" s="506"/>
      <c r="B12" s="507"/>
      <c r="C12" s="511"/>
      <c r="D12" s="511"/>
      <c r="E12" s="515"/>
      <c r="F12" s="518"/>
      <c r="G12" s="499" t="s">
        <v>830</v>
      </c>
      <c r="H12" s="205" t="s">
        <v>428</v>
      </c>
      <c r="I12" s="238"/>
      <c r="J12" s="299"/>
      <c r="K12" s="308" t="str">
        <f>IF(J12="NO",'Base calculos'!$AQ$3,IF(J12="SI",'Base calculos'!$AQ$2,""))</f>
        <v/>
      </c>
      <c r="L12" s="299"/>
      <c r="M12" s="308" t="str">
        <f>IF(L12="NO",'Base calculos'!$AE$3,IF(L12="SI",'Base calculos'!$AE$2,""))</f>
        <v/>
      </c>
      <c r="N12" s="299"/>
      <c r="O12" s="308" t="str">
        <f>IF(N12="NO",'Base calculos'!$AH$3,IF(N12="SI",'Base calculos'!$AH$2,""))</f>
        <v/>
      </c>
      <c r="P12" s="299"/>
      <c r="Q12" s="308" t="str">
        <f>IF(P12="NO",'Base calculos'!$AK$3,IF(P12="SI",'Base calculos'!$AK$2,""))</f>
        <v/>
      </c>
      <c r="R12" s="299"/>
      <c r="S12" s="308" t="str">
        <f>IF(R12="NO",'Base calculos'!$AN$3,IF(R12="SI",'Base calculos'!$AN$2,""))</f>
        <v/>
      </c>
      <c r="T12" s="303" t="e">
        <f>K12+M12+O12+Q12+S12</f>
        <v>#VALUE!</v>
      </c>
      <c r="U12" s="501" t="e">
        <f>IF(J13&lt;" ",T12,(AVERAGE(T12,T13)))</f>
        <v>#VALUE!</v>
      </c>
      <c r="V12" s="538"/>
      <c r="W12" s="254"/>
    </row>
    <row r="13" spans="1:26" ht="67.5" customHeight="1" thickTop="1" thickBot="1" x14ac:dyDescent="0.3">
      <c r="A13" s="508"/>
      <c r="B13" s="509"/>
      <c r="C13" s="513"/>
      <c r="D13" s="513"/>
      <c r="E13" s="516"/>
      <c r="F13" s="519"/>
      <c r="G13" s="500"/>
      <c r="H13" s="205" t="s">
        <v>429</v>
      </c>
      <c r="I13" s="239"/>
      <c r="J13" s="299"/>
      <c r="K13" s="308" t="str">
        <f>IF(J13="NO",'Base calculos'!$AQ$3,IF(J13="SI",'Base calculos'!$AQ$2,""))</f>
        <v/>
      </c>
      <c r="L13" s="299"/>
      <c r="M13" s="308" t="str">
        <f>IF(L13="NO",'Base calculos'!$AE$3,IF(L13="SI",'Base calculos'!$AE$2,""))</f>
        <v/>
      </c>
      <c r="N13" s="299"/>
      <c r="O13" s="308" t="str">
        <f>IF(N13="NO",'Base calculos'!$AH$3,IF(N13="SI",'Base calculos'!$AH$2,""))</f>
        <v/>
      </c>
      <c r="P13" s="299"/>
      <c r="Q13" s="308" t="str">
        <f>IF(P13="NO",'Base calculos'!$AK$3,IF(P13="SI",'Base calculos'!$AK$2,""))</f>
        <v/>
      </c>
      <c r="R13" s="342"/>
      <c r="S13" s="308" t="str">
        <f>IF(R13="NO",'Base calculos'!$AN$3,IF(R13="SI",'Base calculos'!$AN$2,""))</f>
        <v/>
      </c>
      <c r="T13" s="303" t="e">
        <f>K13+M13+O13+Q13+S13</f>
        <v>#VALUE!</v>
      </c>
      <c r="U13" s="502" t="e">
        <f>IF(T13="NO",'Base calculos'!AS6,IF(T13="SI",'Base calculos'!AS5,""))</f>
        <v>#VALUE!</v>
      </c>
      <c r="V13" s="539"/>
      <c r="W13" s="254" t="e">
        <f>+(T10+T13)/2</f>
        <v>#VALUE!</v>
      </c>
      <c r="X13" s="9" t="e">
        <f>IF(#REF!&lt;0,(#REF!+O10+Q10+S10+#REF!+#REF!+#REF!+O13+Q11+S13+#REF!)/10,U10)</f>
        <v>#REF!</v>
      </c>
      <c r="Y13" s="9" t="e">
        <f>+E10/X13</f>
        <v>#VALUE!</v>
      </c>
      <c r="Z13" s="9"/>
    </row>
    <row r="14" spans="1:26" ht="8.1" customHeight="1" thickTop="1" thickBot="1" x14ac:dyDescent="0.3">
      <c r="A14" s="187"/>
      <c r="C14" s="341"/>
      <c r="D14" s="189"/>
      <c r="E14" s="189"/>
      <c r="I14" s="240"/>
      <c r="J14" s="288"/>
      <c r="K14" s="309"/>
      <c r="L14" s="240"/>
      <c r="M14" s="288"/>
      <c r="N14" s="339"/>
      <c r="O14" s="309"/>
      <c r="P14" s="339"/>
      <c r="Q14" s="309"/>
      <c r="R14" s="343"/>
      <c r="S14" s="309"/>
      <c r="T14" s="288"/>
      <c r="U14" s="288"/>
      <c r="V14" s="289"/>
      <c r="W14" s="254"/>
    </row>
    <row r="15" spans="1:26" ht="67.5" customHeight="1" thickTop="1" thickBot="1" x14ac:dyDescent="0.3">
      <c r="A15" s="520">
        <v>2</v>
      </c>
      <c r="B15" s="521"/>
      <c r="C15" s="511">
        <f>'Etapa 1 Identificación'!$C$16</f>
        <v>0</v>
      </c>
      <c r="D15" s="524">
        <f>'Etapa 1 Identificación'!$C$18</f>
        <v>0</v>
      </c>
      <c r="E15" s="527" t="e">
        <f>+'Etapa 1 Identificación'!C29</f>
        <v>#VALUE!</v>
      </c>
      <c r="F15" s="530"/>
      <c r="G15" s="499" t="s">
        <v>829</v>
      </c>
      <c r="H15" s="337" t="s">
        <v>428</v>
      </c>
      <c r="I15" s="246"/>
      <c r="J15" s="338"/>
      <c r="K15" s="308" t="str">
        <f>IF(J15="NO",'Base calculos'!$AQ$3,IF(J15="SI",'Base calculos'!$AQ$2,""))</f>
        <v/>
      </c>
      <c r="L15" s="338"/>
      <c r="M15" s="308" t="str">
        <f>IF(L15="NO",'Base calculos'!$AE$3,IF(L15="SI",'Base calculos'!$AE$2,""))</f>
        <v/>
      </c>
      <c r="N15" s="299"/>
      <c r="O15" s="308" t="str">
        <f>IF(N15="NO",'Base calculos'!$AH$3,IF(N15="SI",'Base calculos'!$AH$2,""))</f>
        <v/>
      </c>
      <c r="P15" s="299"/>
      <c r="Q15" s="308" t="str">
        <f>IF(P15="NO",'Base calculos'!$AK$3,IF(P15="SI",'Base calculos'!$AK$2,""))</f>
        <v/>
      </c>
      <c r="R15" s="299"/>
      <c r="S15" s="340" t="str">
        <f>IF(R15="NO",'Base calculos'!$AN$3,IF(R15="SI",'Base calculos'!$AN$2,""))</f>
        <v/>
      </c>
      <c r="T15" s="344" t="e">
        <f>K15+M15+O15+Q15+S15</f>
        <v>#VALUE!</v>
      </c>
      <c r="U15" s="501" t="e">
        <f>IF(J16&lt;" ",T15,(AVERAGE(T15,T16)))</f>
        <v>#VALUE!</v>
      </c>
      <c r="V15" s="540" t="e">
        <f>E15</f>
        <v>#VALUE!</v>
      </c>
      <c r="W15" s="254" t="e">
        <f>+T15+T18</f>
        <v>#VALUE!</v>
      </c>
      <c r="X15" s="146" t="e">
        <f>+W15/2</f>
        <v>#VALUE!</v>
      </c>
    </row>
    <row r="16" spans="1:26" ht="67.5" customHeight="1" thickTop="1" thickBot="1" x14ac:dyDescent="0.3">
      <c r="A16" s="522"/>
      <c r="B16" s="507"/>
      <c r="C16" s="511"/>
      <c r="D16" s="525"/>
      <c r="E16" s="528"/>
      <c r="F16" s="531"/>
      <c r="G16" s="500"/>
      <c r="H16" s="205" t="s">
        <v>429</v>
      </c>
      <c r="I16" s="238"/>
      <c r="J16" s="299"/>
      <c r="K16" s="308" t="str">
        <f>IF(J16="NO",'Base calculos'!$AQ$3,IF(J16="SI",'Base calculos'!$AQ$2,""))</f>
        <v/>
      </c>
      <c r="L16" s="299"/>
      <c r="M16" s="308" t="str">
        <f>IF(L16="NO",'Base calculos'!$AE$3,IF(L16="SI",'Base calculos'!$AE$2,""))</f>
        <v/>
      </c>
      <c r="N16" s="299"/>
      <c r="O16" s="308" t="str">
        <f>IF(N16="NO",'Base calculos'!$AH$3,IF(N16="SI",'Base calculos'!$AH$2,""))</f>
        <v/>
      </c>
      <c r="P16" s="299"/>
      <c r="Q16" s="308" t="str">
        <f>IF(P16="NO",'Base calculos'!$AK$3,IF(P16="SI",'Base calculos'!$AK$2,""))</f>
        <v/>
      </c>
      <c r="R16" s="299"/>
      <c r="S16" s="308" t="str">
        <f>IF(R16="NO",'Base calculos'!$AN$3,IF(R16="SI",'Base calculos'!$AN$2,""))</f>
        <v/>
      </c>
      <c r="T16" s="303" t="e">
        <f>K16+M16+O16+Q16+S16</f>
        <v>#VALUE!</v>
      </c>
      <c r="U16" s="502" t="e">
        <f>IF(T16="NO",'Base calculos'!AS9,IF(T16="SI",'Base calculos'!AS8,""))</f>
        <v>#VALUE!</v>
      </c>
      <c r="V16" s="540"/>
      <c r="W16" s="254"/>
    </row>
    <row r="17" spans="1:26" ht="67.5" customHeight="1" thickTop="1" thickBot="1" x14ac:dyDescent="0.3">
      <c r="A17" s="522"/>
      <c r="B17" s="507"/>
      <c r="C17" s="511"/>
      <c r="D17" s="525"/>
      <c r="E17" s="528"/>
      <c r="F17" s="531"/>
      <c r="G17" s="499" t="s">
        <v>830</v>
      </c>
      <c r="H17" s="205" t="s">
        <v>428</v>
      </c>
      <c r="I17" s="238"/>
      <c r="J17" s="299"/>
      <c r="K17" s="308" t="str">
        <f>IF(J17="NO",'Base calculos'!$AQ$3,IF(J17="SI",'Base calculos'!$AQ$2,""))</f>
        <v/>
      </c>
      <c r="L17" s="299"/>
      <c r="M17" s="308" t="str">
        <f>IF(L17="NO",'Base calculos'!$AE$3,IF(L17="SI",'Base calculos'!$AE$2,""))</f>
        <v/>
      </c>
      <c r="N17" s="299"/>
      <c r="O17" s="308" t="str">
        <f>IF(N17="NO",'Base calculos'!$AH$3,IF(N17="SI",'Base calculos'!$AH$2,""))</f>
        <v/>
      </c>
      <c r="P17" s="299"/>
      <c r="Q17" s="308" t="str">
        <f>IF(P17="NO",'Base calculos'!$AK$3,IF(P17="SI",'Base calculos'!$AK$2,""))</f>
        <v/>
      </c>
      <c r="R17" s="299"/>
      <c r="S17" s="308" t="str">
        <f>IF(R17="NO",'Base calculos'!$AN$3,IF(R17="SI",'Base calculos'!$AN$2,""))</f>
        <v/>
      </c>
      <c r="T17" s="303" t="e">
        <f>K17+M17+O17+Q17+S17</f>
        <v>#VALUE!</v>
      </c>
      <c r="U17" s="501" t="e">
        <f>IF(J18&lt;" ",T17,(AVERAGE(T17,T18)))</f>
        <v>#VALUE!</v>
      </c>
      <c r="V17" s="540"/>
      <c r="W17" s="254"/>
    </row>
    <row r="18" spans="1:26" ht="67.5" customHeight="1" thickTop="1" thickBot="1" x14ac:dyDescent="0.3">
      <c r="A18" s="523"/>
      <c r="B18" s="509"/>
      <c r="C18" s="513"/>
      <c r="D18" s="526"/>
      <c r="E18" s="529"/>
      <c r="F18" s="532"/>
      <c r="G18" s="500"/>
      <c r="H18" s="193" t="s">
        <v>429</v>
      </c>
      <c r="I18" s="239"/>
      <c r="J18" s="299"/>
      <c r="K18" s="308" t="str">
        <f>IF(J18="NO",'Base calculos'!$AQ$3,IF(J18="SI",'Base calculos'!$AQ$2,""))</f>
        <v/>
      </c>
      <c r="L18" s="299"/>
      <c r="M18" s="308" t="str">
        <f>IF(L18="NO",'Base calculos'!$AE$3,IF(L18="SI",'Base calculos'!$AE$2,""))</f>
        <v/>
      </c>
      <c r="N18" s="299"/>
      <c r="O18" s="308" t="str">
        <f>IF(N18="NO",'Base calculos'!$AH$3,IF(N18="SI",'Base calculos'!$AH$2,""))</f>
        <v/>
      </c>
      <c r="P18" s="299"/>
      <c r="Q18" s="308" t="str">
        <f>IF(P18="NO",'Base calculos'!$AK$3,IF(P18="SI",'Base calculos'!$AK$2,""))</f>
        <v/>
      </c>
      <c r="R18" s="299"/>
      <c r="S18" s="308" t="str">
        <f>IF(R18="NO",'Base calculos'!$AN$3,IF(R18="SI",'Base calculos'!$AN$2,""))</f>
        <v/>
      </c>
      <c r="T18" s="303" t="e">
        <f>K18+M18+O18+Q18+S18</f>
        <v>#VALUE!</v>
      </c>
      <c r="U18" s="502" t="e">
        <f>IF(T18="NO",'Base calculos'!AS11,IF(T18="SI",'Base calculos'!AS10,""))</f>
        <v>#VALUE!</v>
      </c>
      <c r="V18" s="503"/>
      <c r="W18" s="254" t="e">
        <f>+(T15+T18)/2</f>
        <v>#VALUE!</v>
      </c>
      <c r="X18" s="9" t="e">
        <f>IF(#REF!&lt;0,(#REF!+O15+Q15+S15+#REF!+#REF!+O18+Q18+S18+#REF!)/10,U15)</f>
        <v>#REF!</v>
      </c>
      <c r="Y18" s="9" t="e">
        <f>+E15/X18</f>
        <v>#VALUE!</v>
      </c>
      <c r="Z18" s="9"/>
    </row>
    <row r="19" spans="1:26" ht="8.1" customHeight="1" thickTop="1" thickBot="1" x14ac:dyDescent="0.3">
      <c r="A19" s="187"/>
      <c r="D19" s="189"/>
      <c r="E19" s="188"/>
      <c r="I19" s="241"/>
      <c r="J19" s="243"/>
      <c r="K19" s="310"/>
      <c r="L19" s="241"/>
      <c r="M19" s="243"/>
      <c r="N19" s="345"/>
      <c r="O19" s="310"/>
      <c r="P19" s="243"/>
      <c r="Q19" s="310"/>
      <c r="R19" s="243"/>
      <c r="S19" s="310"/>
      <c r="T19" s="243"/>
      <c r="U19" s="243"/>
      <c r="V19" s="289"/>
    </row>
    <row r="20" spans="1:26" ht="67.5" customHeight="1" thickTop="1" thickBot="1" x14ac:dyDescent="0.3">
      <c r="A20" s="520">
        <v>3</v>
      </c>
      <c r="B20" s="521"/>
      <c r="C20" s="511">
        <f>'Etapa 1 Identificación'!$D$16</f>
        <v>0</v>
      </c>
      <c r="D20" s="524">
        <f>'Etapa 1 Identificación'!$D$18</f>
        <v>0</v>
      </c>
      <c r="E20" s="527" t="e">
        <f>+'Etapa 1 Identificación'!D29</f>
        <v>#VALUE!</v>
      </c>
      <c r="F20" s="530"/>
      <c r="G20" s="499" t="s">
        <v>829</v>
      </c>
      <c r="H20" s="337" t="s">
        <v>428</v>
      </c>
      <c r="I20" s="246"/>
      <c r="J20" s="338"/>
      <c r="K20" s="308" t="str">
        <f>IF(J20="NO",'Base calculos'!$AQ$3,IF(J20="SI",'Base calculos'!$AQ$2,""))</f>
        <v/>
      </c>
      <c r="L20" s="338"/>
      <c r="M20" s="308" t="str">
        <f>IF(L20="NO",'Base calculos'!$AE$3,IF(L20="SI",'Base calculos'!$AE$2,""))</f>
        <v/>
      </c>
      <c r="N20" s="299"/>
      <c r="O20" s="308" t="str">
        <f>IF(N20="NO",'Base calculos'!$AH$3,IF(N20="SI",'Base calculos'!$AH$2,""))</f>
        <v/>
      </c>
      <c r="P20" s="299"/>
      <c r="Q20" s="308" t="str">
        <f>IF(P20="NO",'Base calculos'!$AK$3,IF(P20="SI",'Base calculos'!$AK$2,""))</f>
        <v/>
      </c>
      <c r="R20" s="299"/>
      <c r="S20" s="340" t="str">
        <f>IF(R20="NO",'Base calculos'!$AN$3,IF(R20="SI",'Base calculos'!$AN$2,""))</f>
        <v/>
      </c>
      <c r="T20" s="344" t="e">
        <f>K20+M20+O20+Q20+S20</f>
        <v>#VALUE!</v>
      </c>
      <c r="U20" s="501" t="e">
        <f>IF(J21&lt;" ",T20,(AVERAGE(T20,T21)))</f>
        <v>#VALUE!</v>
      </c>
      <c r="V20" s="540" t="e">
        <f>E20</f>
        <v>#VALUE!</v>
      </c>
      <c r="W20" s="254" t="e">
        <f>+T20+T23</f>
        <v>#VALUE!</v>
      </c>
      <c r="X20" s="146" t="e">
        <f>+W20/2</f>
        <v>#VALUE!</v>
      </c>
    </row>
    <row r="21" spans="1:26" ht="67.5" customHeight="1" thickTop="1" thickBot="1" x14ac:dyDescent="0.3">
      <c r="A21" s="522"/>
      <c r="B21" s="507"/>
      <c r="C21" s="511"/>
      <c r="D21" s="525"/>
      <c r="E21" s="528"/>
      <c r="F21" s="531"/>
      <c r="G21" s="500"/>
      <c r="H21" s="205" t="s">
        <v>429</v>
      </c>
      <c r="I21" s="238"/>
      <c r="J21" s="299"/>
      <c r="K21" s="308" t="str">
        <f>IF(J21="NO",'Base calculos'!$AQ$3,IF(J21="SI",'Base calculos'!$AQ$2,""))</f>
        <v/>
      </c>
      <c r="L21" s="299"/>
      <c r="M21" s="308" t="str">
        <f>IF(L21="NO",'Base calculos'!$AE$3,IF(L21="SI",'Base calculos'!$AE$2,""))</f>
        <v/>
      </c>
      <c r="N21" s="299"/>
      <c r="O21" s="308" t="str">
        <f>IF(N21="NO",'Base calculos'!$AH$3,IF(N21="SI",'Base calculos'!$AH$2,""))</f>
        <v/>
      </c>
      <c r="P21" s="299"/>
      <c r="Q21" s="308" t="str">
        <f>IF(P21="NO",'Base calculos'!$AK$3,IF(P21="SI",'Base calculos'!$AK$2,""))</f>
        <v/>
      </c>
      <c r="R21" s="299"/>
      <c r="S21" s="308" t="str">
        <f>IF(R21="NO",'Base calculos'!$AN$3,IF(R21="SI",'Base calculos'!$AN$2,""))</f>
        <v/>
      </c>
      <c r="T21" s="303" t="e">
        <f>K21+M21+O21+Q21+S21</f>
        <v>#VALUE!</v>
      </c>
      <c r="U21" s="502" t="e">
        <f>IF(T21="NO",'Base calculos'!AS14,IF(T21="SI",'Base calculos'!AS13,""))</f>
        <v>#VALUE!</v>
      </c>
      <c r="V21" s="540"/>
      <c r="W21" s="254"/>
    </row>
    <row r="22" spans="1:26" ht="67.5" customHeight="1" thickTop="1" thickBot="1" x14ac:dyDescent="0.3">
      <c r="A22" s="522"/>
      <c r="B22" s="507"/>
      <c r="C22" s="511"/>
      <c r="D22" s="525"/>
      <c r="E22" s="528"/>
      <c r="F22" s="531"/>
      <c r="G22" s="499" t="s">
        <v>830</v>
      </c>
      <c r="H22" s="205" t="s">
        <v>428</v>
      </c>
      <c r="I22" s="238"/>
      <c r="J22" s="299"/>
      <c r="K22" s="308" t="str">
        <f>IF(J22="NO",'Base calculos'!$AQ$3,IF(J22="SI",'Base calculos'!$AQ$2,""))</f>
        <v/>
      </c>
      <c r="L22" s="299"/>
      <c r="M22" s="308" t="str">
        <f>IF(L22="NO",'Base calculos'!$AE$3,IF(L22="SI",'Base calculos'!$AE$2,""))</f>
        <v/>
      </c>
      <c r="N22" s="299"/>
      <c r="O22" s="308" t="str">
        <f>IF(N22="NO",'Base calculos'!$AH$3,IF(N22="SI",'Base calculos'!$AH$2,""))</f>
        <v/>
      </c>
      <c r="P22" s="299"/>
      <c r="Q22" s="308" t="str">
        <f>IF(P22="NO",'Base calculos'!$AK$3,IF(P22="SI",'Base calculos'!$AK$2,""))</f>
        <v/>
      </c>
      <c r="R22" s="299"/>
      <c r="S22" s="308" t="str">
        <f>IF(R22="NO",'Base calculos'!$AN$3,IF(R22="SI",'Base calculos'!$AN$2,""))</f>
        <v/>
      </c>
      <c r="T22" s="303" t="e">
        <f>K22+M22+O22+Q22+S22</f>
        <v>#VALUE!</v>
      </c>
      <c r="U22" s="501" t="e">
        <f>IF(J23&lt;" ",T22,(AVERAGE(T22,T23)))</f>
        <v>#VALUE!</v>
      </c>
      <c r="V22" s="540"/>
      <c r="W22" s="254"/>
    </row>
    <row r="23" spans="1:26" ht="67.5" customHeight="1" thickTop="1" thickBot="1" x14ac:dyDescent="0.3">
      <c r="A23" s="523"/>
      <c r="B23" s="509"/>
      <c r="C23" s="513"/>
      <c r="D23" s="526"/>
      <c r="E23" s="529"/>
      <c r="F23" s="532"/>
      <c r="G23" s="500"/>
      <c r="H23" s="193" t="s">
        <v>429</v>
      </c>
      <c r="I23" s="239"/>
      <c r="J23" s="299"/>
      <c r="K23" s="308" t="str">
        <f>IF(J23="NO",'Base calculos'!$AQ$3,IF(J23="SI",'Base calculos'!$AQ$2,""))</f>
        <v/>
      </c>
      <c r="L23" s="299"/>
      <c r="M23" s="308" t="str">
        <f>IF(L23="NO",'Base calculos'!$AE$3,IF(L23="SI",'Base calculos'!$AE$2,""))</f>
        <v/>
      </c>
      <c r="N23" s="299"/>
      <c r="O23" s="308" t="str">
        <f>IF(N23="NO",'Base calculos'!$AH$3,IF(N23="SI",'Base calculos'!$AH$2,""))</f>
        <v/>
      </c>
      <c r="P23" s="299"/>
      <c r="Q23" s="308" t="str">
        <f>IF(P23="NO",'Base calculos'!$AK$3,IF(P23="SI",'Base calculos'!$AK$2,""))</f>
        <v/>
      </c>
      <c r="R23" s="299"/>
      <c r="S23" s="308" t="str">
        <f>IF(R23="NO",'Base calculos'!$AN$3,IF(R23="SI",'Base calculos'!$AN$2,""))</f>
        <v/>
      </c>
      <c r="T23" s="303" t="e">
        <f>K23+M23+O23+Q23+S23</f>
        <v>#VALUE!</v>
      </c>
      <c r="U23" s="502" t="e">
        <f>IF(T23="NO",'Base calculos'!AS16,IF(T23="SI",'Base calculos'!AS15,""))</f>
        <v>#VALUE!</v>
      </c>
      <c r="V23" s="503"/>
      <c r="W23" s="254" t="e">
        <f>+(T20+T23)/2</f>
        <v>#VALUE!</v>
      </c>
      <c r="X23" s="9" t="e">
        <f>IF(#REF!&lt;0,(#REF!+O20+Q20+S20+#REF!+#REF!+O23+Q23+S23+#REF!)/10,U20)</f>
        <v>#REF!</v>
      </c>
      <c r="Y23" s="9" t="e">
        <f>+E20/X23</f>
        <v>#VALUE!</v>
      </c>
      <c r="Z23" s="9"/>
    </row>
    <row r="24" spans="1:26" ht="8.1" customHeight="1" thickTop="1" x14ac:dyDescent="0.25">
      <c r="A24" s="187"/>
      <c r="D24" s="189"/>
      <c r="E24" s="189"/>
      <c r="I24" s="241"/>
      <c r="J24" s="288"/>
      <c r="K24" s="309"/>
      <c r="L24" s="241"/>
      <c r="M24" s="288"/>
      <c r="N24" s="288"/>
      <c r="O24" s="309"/>
      <c r="P24" s="288"/>
      <c r="Q24" s="309"/>
      <c r="R24" s="288"/>
      <c r="S24" s="309"/>
      <c r="T24" s="288"/>
      <c r="U24" s="288"/>
      <c r="V24" s="288"/>
    </row>
    <row r="25" spans="1:26" ht="8.1" customHeight="1" thickBot="1" x14ac:dyDescent="0.3">
      <c r="A25" s="187"/>
      <c r="D25" s="189"/>
      <c r="E25" s="189"/>
      <c r="I25" s="241"/>
      <c r="J25" s="347"/>
      <c r="K25" s="309"/>
      <c r="L25" s="348"/>
      <c r="M25" s="288"/>
      <c r="N25" s="288"/>
      <c r="O25" s="309"/>
      <c r="P25" s="288"/>
      <c r="Q25" s="309"/>
      <c r="R25" s="288"/>
      <c r="S25" s="309"/>
      <c r="T25" s="288"/>
      <c r="U25" s="288"/>
      <c r="V25" s="288"/>
    </row>
    <row r="26" spans="1:26" ht="45" customHeight="1" thickTop="1" thickBot="1" x14ac:dyDescent="0.3">
      <c r="A26" s="504">
        <v>4</v>
      </c>
      <c r="B26" s="505"/>
      <c r="C26" s="510">
        <f>'Etapa 1 Identificación'!$E$16</f>
        <v>0</v>
      </c>
      <c r="D26" s="510"/>
      <c r="E26" s="514" t="e">
        <f>+'Etapa 1 Identificación'!E29</f>
        <v>#VALUE!</v>
      </c>
      <c r="F26" s="517"/>
      <c r="G26" s="499" t="s">
        <v>829</v>
      </c>
      <c r="H26" s="193" t="s">
        <v>428</v>
      </c>
      <c r="I26" s="246"/>
      <c r="J26" s="299"/>
      <c r="K26" s="308"/>
      <c r="L26" s="299"/>
      <c r="M26" s="308"/>
      <c r="N26" s="338"/>
      <c r="O26" s="308"/>
      <c r="P26" s="338"/>
      <c r="Q26" s="308"/>
      <c r="R26" s="338"/>
      <c r="S26" s="308" t="str">
        <f>IF(R26="NO",'Base calculos'!$AN$3,IF(R26="SI",'Base calculos'!$AN$2,""))</f>
        <v/>
      </c>
      <c r="T26" s="346" t="e">
        <f>K26+M26+O26+Q26+S26</f>
        <v>#VALUE!</v>
      </c>
      <c r="U26" s="501" t="e">
        <f>IF(J27&lt;" ",T26,(AVERAGE(T26,T27)))</f>
        <v>#VALUE!</v>
      </c>
      <c r="V26" s="503" t="e">
        <f>+E26</f>
        <v>#VALUE!</v>
      </c>
      <c r="W26" s="254" t="e">
        <f>+T26+T29</f>
        <v>#VALUE!</v>
      </c>
      <c r="X26" s="146" t="e">
        <f>+W26/2</f>
        <v>#VALUE!</v>
      </c>
    </row>
    <row r="27" spans="1:26" ht="45" customHeight="1" thickTop="1" thickBot="1" x14ac:dyDescent="0.3">
      <c r="A27" s="506"/>
      <c r="B27" s="507"/>
      <c r="C27" s="511"/>
      <c r="D27" s="511"/>
      <c r="E27" s="515"/>
      <c r="F27" s="518"/>
      <c r="G27" s="500"/>
      <c r="H27" s="193" t="s">
        <v>429</v>
      </c>
      <c r="I27" s="246"/>
      <c r="J27" s="299"/>
      <c r="K27" s="308" t="str">
        <f>IF(J27="NO",'Base calculos'!$AQ$3,IF(J27="SI",'Base calculos'!$AQ$2,""))</f>
        <v/>
      </c>
      <c r="L27" s="299"/>
      <c r="M27" s="308" t="str">
        <f>IF(L27="NO",'Base calculos'!$AE$3,IF(L27="SI",'Base calculos'!$AE$2,""))</f>
        <v/>
      </c>
      <c r="N27" s="299"/>
      <c r="O27" s="308" t="str">
        <f>IF(N27="NO",'Base calculos'!$AH$3,IF(N27="SI",'Base calculos'!$AH$2,""))</f>
        <v/>
      </c>
      <c r="P27" s="299"/>
      <c r="Q27" s="308" t="str">
        <f>IF(P27="NO",'Base calculos'!$AK$3,IF(P27="SI",'Base calculos'!$AK$2,""))</f>
        <v/>
      </c>
      <c r="R27" s="299"/>
      <c r="S27" s="308" t="str">
        <f>IF(R27="NO",'Base calculos'!$AN$3,IF(R27="SI",'Base calculos'!$AN$2,""))</f>
        <v/>
      </c>
      <c r="T27" s="303" t="e">
        <f>K27+M27+O27+Q27+S27</f>
        <v>#VALUE!</v>
      </c>
      <c r="U27" s="502" t="e">
        <f>IF(T27="NO",'Base calculos'!AS20,IF(T27="SI",'Base calculos'!AS19,""))</f>
        <v>#VALUE!</v>
      </c>
      <c r="V27" s="503"/>
      <c r="W27" s="254"/>
    </row>
    <row r="28" spans="1:26" ht="45" customHeight="1" thickTop="1" thickBot="1" x14ac:dyDescent="0.3">
      <c r="A28" s="506"/>
      <c r="B28" s="507"/>
      <c r="C28" s="511"/>
      <c r="D28" s="511"/>
      <c r="E28" s="515"/>
      <c r="F28" s="518"/>
      <c r="G28" s="499" t="s">
        <v>830</v>
      </c>
      <c r="H28" s="193" t="s">
        <v>428</v>
      </c>
      <c r="I28" s="246"/>
      <c r="J28" s="299"/>
      <c r="K28" s="308" t="str">
        <f>IF(J28="NO",'Base calculos'!$AQ$3,IF(J28="SI",'Base calculos'!$AQ$2,""))</f>
        <v/>
      </c>
      <c r="L28" s="299"/>
      <c r="M28" s="308" t="str">
        <f>IF(L28="NO",'Base calculos'!$AE$3,IF(L28="SI",'Base calculos'!$AE$2,""))</f>
        <v/>
      </c>
      <c r="N28" s="299"/>
      <c r="O28" s="308" t="str">
        <f>IF(N28="NO",'Base calculos'!$AH$3,IF(N28="SI",'Base calculos'!$AH$2,""))</f>
        <v/>
      </c>
      <c r="P28" s="299"/>
      <c r="Q28" s="308" t="str">
        <f>IF(P28="NO",'Base calculos'!$AK$3,IF(P28="SI",'Base calculos'!$AK$2,""))</f>
        <v/>
      </c>
      <c r="R28" s="299"/>
      <c r="S28" s="308" t="str">
        <f>IF(R28="NO",'Base calculos'!$AN$3,IF(R28="SI",'Base calculos'!$AN$2,""))</f>
        <v/>
      </c>
      <c r="T28" s="303" t="e">
        <f>K28+M28+O28+Q28+S28</f>
        <v>#VALUE!</v>
      </c>
      <c r="U28" s="501" t="e">
        <f>IF(J29&lt;" ",T28,(AVERAGE(T28,T29)))</f>
        <v>#VALUE!</v>
      </c>
      <c r="V28" s="503"/>
      <c r="W28" s="254"/>
    </row>
    <row r="29" spans="1:26" ht="45" customHeight="1" thickTop="1" thickBot="1" x14ac:dyDescent="0.3">
      <c r="A29" s="508"/>
      <c r="B29" s="509"/>
      <c r="C29" s="513"/>
      <c r="D29" s="513"/>
      <c r="E29" s="516"/>
      <c r="F29" s="519"/>
      <c r="G29" s="500"/>
      <c r="H29" s="193" t="s">
        <v>429</v>
      </c>
      <c r="I29" s="246"/>
      <c r="J29" s="299"/>
      <c r="K29" s="308" t="str">
        <f>IF(J29="NO",'Base calculos'!$AQ$3,IF(J29="SI",'Base calculos'!$AQ$2,""))</f>
        <v/>
      </c>
      <c r="L29" s="299"/>
      <c r="M29" s="308" t="str">
        <f>IF(L29="NO",'Base calculos'!$AE$3,IF(L29="SI",'Base calculos'!$AE$2,""))</f>
        <v/>
      </c>
      <c r="N29" s="299"/>
      <c r="O29" s="308" t="str">
        <f>IF(N29="NO",'Base calculos'!$AH$3,IF(N29="SI",'Base calculos'!$AH$2,""))</f>
        <v/>
      </c>
      <c r="P29" s="299"/>
      <c r="Q29" s="308" t="str">
        <f>IF(P29="NO",'Base calculos'!$AK$3,IF(P29="SI",'Base calculos'!$AK$2,""))</f>
        <v/>
      </c>
      <c r="R29" s="299"/>
      <c r="S29" s="308" t="str">
        <f>IF(R29="NO",'Base calculos'!$AN$3,IF(R29="SI",'Base calculos'!$AN$2,""))</f>
        <v/>
      </c>
      <c r="T29" s="303" t="e">
        <f t="shared" ref="T29" si="0">K29+M29+O29+Q29+S29</f>
        <v>#VALUE!</v>
      </c>
      <c r="U29" s="502" t="e">
        <f>IF(T29="NO",'Base calculos'!AS22,IF(T29="SI",'Base calculos'!AS21,""))</f>
        <v>#VALUE!</v>
      </c>
      <c r="V29" s="503"/>
      <c r="W29" s="254" t="e">
        <f>+(T26+T29)/2</f>
        <v>#VALUE!</v>
      </c>
      <c r="X29" s="9" t="e">
        <f>IF(#REF!&lt;0,(#REF!+O26+Q26+S26+#REF!+#REF!+O29+Q29+S29+#REF!)/10,U26)</f>
        <v>#REF!</v>
      </c>
      <c r="Y29" s="9" t="e">
        <f>+E26/X29</f>
        <v>#VALUE!</v>
      </c>
    </row>
    <row r="30" spans="1:26" ht="8.1" customHeight="1" thickTop="1" x14ac:dyDescent="0.25">
      <c r="A30" s="187"/>
      <c r="D30" s="189"/>
      <c r="E30" s="189"/>
      <c r="I30" s="240"/>
      <c r="J30" s="288"/>
      <c r="K30" s="309"/>
      <c r="L30" s="240"/>
      <c r="M30" s="288"/>
      <c r="N30" s="288"/>
      <c r="O30" s="309"/>
      <c r="P30" s="288"/>
      <c r="Q30" s="309"/>
      <c r="R30" s="288"/>
      <c r="S30" s="309"/>
      <c r="T30" s="288"/>
      <c r="U30" s="288"/>
      <c r="V30" s="289"/>
    </row>
    <row r="31" spans="1:26" ht="8.1" customHeight="1" thickBot="1" x14ac:dyDescent="0.3">
      <c r="A31" s="187"/>
      <c r="D31" s="189"/>
      <c r="E31" s="189"/>
      <c r="I31" s="240"/>
      <c r="J31" s="347"/>
      <c r="K31" s="309"/>
      <c r="L31" s="350"/>
      <c r="M31" s="288"/>
      <c r="N31" s="347"/>
      <c r="O31" s="309"/>
      <c r="P31" s="347"/>
      <c r="Q31" s="309"/>
      <c r="R31" s="288"/>
      <c r="S31" s="309"/>
      <c r="T31" s="288"/>
      <c r="U31" s="288"/>
      <c r="V31" s="289"/>
    </row>
    <row r="32" spans="1:26" ht="45" customHeight="1" thickTop="1" thickBot="1" x14ac:dyDescent="0.3">
      <c r="A32" s="504">
        <v>5</v>
      </c>
      <c r="B32" s="505"/>
      <c r="C32" s="510">
        <f>'Etapa 1 Identificación'!$F$16</f>
        <v>0</v>
      </c>
      <c r="D32" s="510"/>
      <c r="E32" s="514" t="e">
        <f>+'Etapa 1 Identificación'!F29</f>
        <v>#VALUE!</v>
      </c>
      <c r="F32" s="517"/>
      <c r="G32" s="499" t="s">
        <v>829</v>
      </c>
      <c r="H32" s="193" t="s">
        <v>428</v>
      </c>
      <c r="I32" s="246"/>
      <c r="J32" s="299"/>
      <c r="K32" s="308" t="str">
        <f>IF(J32="NO",'Base calculos'!$AQ$3,IF(J32="SI",'Base calculos'!$AQ$2,""))</f>
        <v/>
      </c>
      <c r="L32" s="299"/>
      <c r="M32" s="308" t="str">
        <f>IF(L32="NO",'Base calculos'!$AE$3,IF(L32="SI",'Base calculos'!$AE$2,""))</f>
        <v/>
      </c>
      <c r="N32" s="299"/>
      <c r="O32" s="308" t="str">
        <f>IF(N32="NO",'Base calculos'!$AH$3,IF(N32="SI",'Base calculos'!$AH$2,""))</f>
        <v/>
      </c>
      <c r="P32" s="299"/>
      <c r="Q32" s="308" t="str">
        <f>IF(P32="NO",'Base calculos'!$AK$3,IF(P32="SI",'Base calculos'!$AK$2,""))</f>
        <v/>
      </c>
      <c r="R32" s="338"/>
      <c r="S32" s="308" t="str">
        <f>IF(R32="NO",'Base calculos'!$AN$3,IF(R32="SI",'Base calculos'!$AN$2,""))</f>
        <v/>
      </c>
      <c r="T32" s="346" t="e">
        <f>K32+M32+O32+Q32+S32</f>
        <v>#VALUE!</v>
      </c>
      <c r="U32" s="501" t="e">
        <f>IF(J33&lt;" ",T32,(AVERAGE(T32,T33)))</f>
        <v>#VALUE!</v>
      </c>
      <c r="V32" s="503" t="e">
        <f>+E32</f>
        <v>#VALUE!</v>
      </c>
      <c r="W32" s="254" t="e">
        <f>+T32+T35</f>
        <v>#VALUE!</v>
      </c>
      <c r="X32" s="146" t="e">
        <f>+W32/2</f>
        <v>#VALUE!</v>
      </c>
    </row>
    <row r="33" spans="1:25" ht="45" customHeight="1" thickTop="1" thickBot="1" x14ac:dyDescent="0.3">
      <c r="A33" s="506"/>
      <c r="B33" s="507"/>
      <c r="C33" s="511"/>
      <c r="D33" s="511"/>
      <c r="E33" s="515"/>
      <c r="F33" s="518"/>
      <c r="G33" s="500"/>
      <c r="H33" s="193" t="s">
        <v>429</v>
      </c>
      <c r="I33" s="246"/>
      <c r="J33" s="299"/>
      <c r="K33" s="308" t="str">
        <f>IF(J33="NO",'Base calculos'!$AQ$3,IF(J33="SI",'Base calculos'!$AQ$2,""))</f>
        <v/>
      </c>
      <c r="L33" s="299"/>
      <c r="M33" s="308" t="str">
        <f>IF(L33="NO",'Base calculos'!$AE$3,IF(L33="SI",'Base calculos'!$AE$2,""))</f>
        <v/>
      </c>
      <c r="N33" s="299"/>
      <c r="O33" s="308" t="str">
        <f>IF(N33="NO",'Base calculos'!$AH$3,IF(N33="SI",'Base calculos'!$AH$2,""))</f>
        <v/>
      </c>
      <c r="P33" s="299"/>
      <c r="Q33" s="308" t="str">
        <f>IF(P33="NO",'Base calculos'!$AK$3,IF(P33="SI",'Base calculos'!$AK$2,""))</f>
        <v/>
      </c>
      <c r="R33" s="299"/>
      <c r="S33" s="308" t="str">
        <f>IF(R33="NO",'Base calculos'!$AN$3,IF(R33="SI",'Base calculos'!$AN$2,""))</f>
        <v/>
      </c>
      <c r="T33" s="303" t="e">
        <f>K33+M33+O33+Q33+S33</f>
        <v>#VALUE!</v>
      </c>
      <c r="U33" s="502" t="e">
        <f>IF(T33="NO",'Base calculos'!AS26,IF(T33="SI",'Base calculos'!AS25,""))</f>
        <v>#VALUE!</v>
      </c>
      <c r="V33" s="503"/>
      <c r="W33" s="254"/>
    </row>
    <row r="34" spans="1:25" ht="45" customHeight="1" thickTop="1" thickBot="1" x14ac:dyDescent="0.3">
      <c r="A34" s="506"/>
      <c r="B34" s="507"/>
      <c r="C34" s="511"/>
      <c r="D34" s="511"/>
      <c r="E34" s="515"/>
      <c r="F34" s="518"/>
      <c r="G34" s="499" t="s">
        <v>830</v>
      </c>
      <c r="H34" s="193" t="s">
        <v>428</v>
      </c>
      <c r="I34" s="246"/>
      <c r="J34" s="299"/>
      <c r="K34" s="308" t="str">
        <f>IF(J34="NO",'Base calculos'!$AQ$3,IF(J34="SI",'Base calculos'!$AQ$2,""))</f>
        <v/>
      </c>
      <c r="L34" s="299"/>
      <c r="M34" s="308" t="str">
        <f>IF(L34="NO",'Base calculos'!$AE$3,IF(L34="SI",'Base calculos'!$AE$2,""))</f>
        <v/>
      </c>
      <c r="N34" s="299"/>
      <c r="O34" s="308" t="str">
        <f>IF(N34="NO",'Base calculos'!$AH$3,IF(N34="SI",'Base calculos'!$AH$2,""))</f>
        <v/>
      </c>
      <c r="P34" s="299"/>
      <c r="Q34" s="308" t="str">
        <f>IF(P34="NO",'Base calculos'!$AK$3,IF(P34="SI",'Base calculos'!$AK$2,""))</f>
        <v/>
      </c>
      <c r="R34" s="299"/>
      <c r="S34" s="308" t="str">
        <f>IF(R34="NO",'Base calculos'!$AN$3,IF(R34="SI",'Base calculos'!$AN$2,""))</f>
        <v/>
      </c>
      <c r="T34" s="303" t="e">
        <f>K34+M34+O34+Q34+S34</f>
        <v>#VALUE!</v>
      </c>
      <c r="U34" s="501" t="e">
        <f>IF(J35&lt;" ",T34,(AVERAGE(T34,T35)))</f>
        <v>#VALUE!</v>
      </c>
      <c r="V34" s="503"/>
      <c r="W34" s="254"/>
    </row>
    <row r="35" spans="1:25" ht="45" customHeight="1" thickTop="1" thickBot="1" x14ac:dyDescent="0.3">
      <c r="A35" s="508"/>
      <c r="B35" s="509"/>
      <c r="C35" s="513"/>
      <c r="D35" s="513"/>
      <c r="E35" s="516"/>
      <c r="F35" s="519"/>
      <c r="G35" s="500"/>
      <c r="H35" s="193" t="s">
        <v>429</v>
      </c>
      <c r="I35" s="239"/>
      <c r="J35" s="299"/>
      <c r="K35" s="308" t="str">
        <f>IF(J35="NO",'Base calculos'!$AQ$3,IF(J35="SI",'Base calculos'!$AQ$2,""))</f>
        <v/>
      </c>
      <c r="L35" s="299"/>
      <c r="M35" s="308" t="str">
        <f>IF(L35="NO",'Base calculos'!$AE$3,IF(L35="SI",'Base calculos'!$AE$2,""))</f>
        <v/>
      </c>
      <c r="N35" s="299"/>
      <c r="O35" s="308" t="str">
        <f>IF(N35="NO",'Base calculos'!$AH$3,IF(N35="SI",'Base calculos'!$AH$2,""))</f>
        <v/>
      </c>
      <c r="P35" s="299"/>
      <c r="Q35" s="308" t="str">
        <f>IF(P35="NO",'Base calculos'!$AK$3,IF(P35="SI",'Base calculos'!$AK$2,""))</f>
        <v/>
      </c>
      <c r="R35" s="299"/>
      <c r="S35" s="308" t="str">
        <f>IF(R35="NO",'Base calculos'!$AN$3,IF(R35="SI",'Base calculos'!$AN$2,""))</f>
        <v/>
      </c>
      <c r="T35" s="303" t="e">
        <f t="shared" ref="T35" si="1">K35+M35+O35+Q35+S35</f>
        <v>#VALUE!</v>
      </c>
      <c r="U35" s="502" t="e">
        <f>IF(T35="NO",'Base calculos'!AS28,IF(T35="SI",'Base calculos'!AS27,""))</f>
        <v>#VALUE!</v>
      </c>
      <c r="V35" s="503"/>
      <c r="W35" s="254" t="e">
        <f>+(T32+T35)/2</f>
        <v>#VALUE!</v>
      </c>
      <c r="X35" s="9" t="e">
        <f>IF(#REF!&lt;0,(#REF!+O32+Q32+S32+#REF!+#REF!+O35+Q35+S35+#REF!)/10,U32)</f>
        <v>#REF!</v>
      </c>
      <c r="Y35" s="9" t="e">
        <f>+E32/X35</f>
        <v>#VALUE!</v>
      </c>
    </row>
    <row r="36" spans="1:25" ht="8.1" customHeight="1" thickTop="1" thickBot="1" x14ac:dyDescent="0.3">
      <c r="A36" s="187"/>
      <c r="D36" s="189"/>
      <c r="I36" s="241"/>
      <c r="J36" s="288"/>
      <c r="K36" s="309"/>
      <c r="L36" s="241"/>
      <c r="M36" s="288"/>
      <c r="N36" s="288"/>
      <c r="O36" s="309"/>
      <c r="P36" s="288"/>
      <c r="Q36" s="309"/>
      <c r="R36" s="288"/>
      <c r="S36" s="309"/>
      <c r="T36" s="288"/>
      <c r="U36" s="288"/>
      <c r="V36" s="289"/>
    </row>
    <row r="37" spans="1:25" ht="45" customHeight="1" thickTop="1" thickBot="1" x14ac:dyDescent="0.3">
      <c r="A37" s="504">
        <v>6</v>
      </c>
      <c r="B37" s="505"/>
      <c r="C37" s="510">
        <f>'Etapa 1 Identificación'!$G$16</f>
        <v>0</v>
      </c>
      <c r="D37" s="510">
        <f>'Etapa 1 Identificación'!$G$18</f>
        <v>0</v>
      </c>
      <c r="E37" s="514" t="e">
        <f>+'Etapa 1 Identificación'!G29</f>
        <v>#VALUE!</v>
      </c>
      <c r="F37" s="517"/>
      <c r="G37" s="499" t="s">
        <v>829</v>
      </c>
      <c r="H37" s="193" t="s">
        <v>428</v>
      </c>
      <c r="I37" s="246"/>
      <c r="J37" s="338"/>
      <c r="K37" s="308" t="str">
        <f>IF(J37="NO",'Base calculos'!$AQ$3,IF(J37="SI",'Base calculos'!$AQ$2,""))</f>
        <v/>
      </c>
      <c r="L37" s="338"/>
      <c r="M37" s="308" t="str">
        <f>IF(L37="NO",'Base calculos'!$AE$3,IF(L37="SI",'Base calculos'!$AE$2,""))</f>
        <v/>
      </c>
      <c r="N37" s="338"/>
      <c r="O37" s="308" t="str">
        <f>IF(N37="NO",'Base calculos'!$AH$3,IF(N37="SI",'Base calculos'!$AH$2,""))</f>
        <v/>
      </c>
      <c r="P37" s="338"/>
      <c r="Q37" s="308" t="str">
        <f>IF(P37="NO",'Base calculos'!$AK$3,IF(P37="SI",'Base calculos'!$AK$2,""))</f>
        <v/>
      </c>
      <c r="R37" s="338"/>
      <c r="S37" s="308" t="str">
        <f>IF(R37="NO",'Base calculos'!$AN$3,IF(R37="SI",'Base calculos'!$AN$2,""))</f>
        <v/>
      </c>
      <c r="T37" s="303" t="e">
        <f>K37+M37+O37+Q37+S37</f>
        <v>#VALUE!</v>
      </c>
      <c r="U37" s="501" t="e">
        <f>IF(J38&lt;" ",T37,(AVERAGE(T37,T38)))</f>
        <v>#VALUE!</v>
      </c>
      <c r="V37" s="503" t="e">
        <f>E37</f>
        <v>#VALUE!</v>
      </c>
      <c r="W37" s="254" t="e">
        <f>+T37+T40</f>
        <v>#VALUE!</v>
      </c>
      <c r="X37" s="146" t="e">
        <f>+W37/2</f>
        <v>#VALUE!</v>
      </c>
    </row>
    <row r="38" spans="1:25" ht="45" customHeight="1" thickTop="1" thickBot="1" x14ac:dyDescent="0.3">
      <c r="A38" s="506"/>
      <c r="B38" s="507"/>
      <c r="C38" s="511"/>
      <c r="D38" s="511"/>
      <c r="E38" s="515"/>
      <c r="F38" s="518"/>
      <c r="G38" s="500"/>
      <c r="H38" s="193" t="s">
        <v>429</v>
      </c>
      <c r="I38" s="239"/>
      <c r="J38" s="299"/>
      <c r="K38" s="308" t="str">
        <f>IF(J38="NO",'Base calculos'!$AQ$3,IF(J38="SI",'Base calculos'!$AQ$2,""))</f>
        <v/>
      </c>
      <c r="L38" s="299"/>
      <c r="M38" s="308" t="str">
        <f>IF(L38="NO",'Base calculos'!$AE$3,IF(L38="SI",'Base calculos'!$AE$2,""))</f>
        <v/>
      </c>
      <c r="N38" s="299"/>
      <c r="O38" s="308" t="str">
        <f>IF(N38="NO",'Base calculos'!$AH$3,IF(N38="SI",'Base calculos'!$AH$2,""))</f>
        <v/>
      </c>
      <c r="P38" s="299"/>
      <c r="Q38" s="308" t="str">
        <f>IF(P38="NO",'Base calculos'!$AK$3,IF(P38="SI",'Base calculos'!$AK$2,""))</f>
        <v/>
      </c>
      <c r="R38" s="299"/>
      <c r="S38" s="308" t="str">
        <f>IF(R38="NO",'Base calculos'!$AN$3,IF(R38="SI",'Base calculos'!$AN$2,""))</f>
        <v/>
      </c>
      <c r="T38" s="303" t="e">
        <f>K38+M38+O38+Q38+S38</f>
        <v>#VALUE!</v>
      </c>
      <c r="U38" s="502" t="e">
        <f>IF(T38="NO",'Base calculos'!AS31,IF(T38="SI",'Base calculos'!AS30,""))</f>
        <v>#VALUE!</v>
      </c>
      <c r="V38" s="503"/>
      <c r="W38" s="254"/>
    </row>
    <row r="39" spans="1:25" ht="45" customHeight="1" thickTop="1" thickBot="1" x14ac:dyDescent="0.3">
      <c r="A39" s="506"/>
      <c r="B39" s="507"/>
      <c r="C39" s="511"/>
      <c r="D39" s="511"/>
      <c r="E39" s="515"/>
      <c r="F39" s="518"/>
      <c r="G39" s="499" t="s">
        <v>830</v>
      </c>
      <c r="H39" s="193" t="s">
        <v>428</v>
      </c>
      <c r="I39" s="239"/>
      <c r="J39" s="299"/>
      <c r="K39" s="308" t="str">
        <f>IF(J39="NO",'Base calculos'!$AQ$3,IF(J39="SI",'Base calculos'!$AQ$2,""))</f>
        <v/>
      </c>
      <c r="L39" s="299"/>
      <c r="M39" s="308" t="str">
        <f>IF(L39="NO",'Base calculos'!$AE$3,IF(L39="SI",'Base calculos'!$AE$2,""))</f>
        <v/>
      </c>
      <c r="N39" s="299"/>
      <c r="O39" s="308" t="str">
        <f>IF(N39="NO",'Base calculos'!$AH$3,IF(N39="SI",'Base calculos'!$AH$2,""))</f>
        <v/>
      </c>
      <c r="P39" s="299"/>
      <c r="Q39" s="308" t="str">
        <f>IF(P39="NO",'Base calculos'!$AK$3,IF(P39="SI",'Base calculos'!$AK$2,""))</f>
        <v/>
      </c>
      <c r="R39" s="299"/>
      <c r="S39" s="308" t="str">
        <f>IF(R39="NO",'Base calculos'!$AN$3,IF(R39="SI",'Base calculos'!$AN$2,""))</f>
        <v/>
      </c>
      <c r="T39" s="303" t="e">
        <f>K39+M39+O39+Q39+S39</f>
        <v>#VALUE!</v>
      </c>
      <c r="U39" s="501" t="e">
        <f>IF(J40&lt;" ",T39,(AVERAGE(T39,T40)))</f>
        <v>#VALUE!</v>
      </c>
      <c r="V39" s="503"/>
      <c r="W39" s="254"/>
    </row>
    <row r="40" spans="1:25" ht="45" customHeight="1" thickTop="1" thickBot="1" x14ac:dyDescent="0.3">
      <c r="A40" s="508"/>
      <c r="B40" s="509"/>
      <c r="C40" s="512"/>
      <c r="D40" s="513"/>
      <c r="E40" s="516"/>
      <c r="F40" s="519"/>
      <c r="G40" s="500"/>
      <c r="H40" s="193" t="s">
        <v>429</v>
      </c>
      <c r="I40" s="239"/>
      <c r="J40" s="299"/>
      <c r="K40" s="308" t="str">
        <f>IF(J40="NO",'Base calculos'!$AQ$3,IF(J40="SI",'Base calculos'!$AQ$2,""))</f>
        <v/>
      </c>
      <c r="L40" s="299"/>
      <c r="M40" s="308" t="str">
        <f>IF(L40="NO",'Base calculos'!$AE$3,IF(L40="SI",'Base calculos'!$AE$2,""))</f>
        <v/>
      </c>
      <c r="N40" s="299"/>
      <c r="O40" s="308" t="str">
        <f>IF(N40="NO",'Base calculos'!$AH$3,IF(N40="SI",'Base calculos'!$AH$2,""))</f>
        <v/>
      </c>
      <c r="P40" s="299"/>
      <c r="Q40" s="308" t="str">
        <f>IF(P40="NO",'Base calculos'!$AK$3,IF(P40="SI",'Base calculos'!$AK$2,""))</f>
        <v/>
      </c>
      <c r="R40" s="299"/>
      <c r="S40" s="308" t="str">
        <f>IF(R40="NO",'Base calculos'!$AN$3,IF(R40="SI",'Base calculos'!$AN$2,""))</f>
        <v/>
      </c>
      <c r="T40" s="303" t="e">
        <f t="shared" ref="T40" si="2">K40+M40+O40+Q40+S40</f>
        <v>#VALUE!</v>
      </c>
      <c r="U40" s="502" t="e">
        <f>IF(T40="NO",'Base calculos'!AS33,IF(T40="SI",'Base calculos'!AS32,""))</f>
        <v>#VALUE!</v>
      </c>
      <c r="V40" s="503"/>
      <c r="W40" s="254" t="e">
        <f>+(T37+T40)/2</f>
        <v>#VALUE!</v>
      </c>
      <c r="X40" s="9" t="e">
        <f>IF(#REF!&lt;0,(#REF!+O37+Q37+S37+#REF!+#REF!+O40+Q40+S40+#REF!)/10,U37)</f>
        <v>#REF!</v>
      </c>
      <c r="Y40" s="9" t="e">
        <f>+E37/X40</f>
        <v>#VALUE!</v>
      </c>
    </row>
    <row r="41" spans="1:25" ht="8.1" customHeight="1" thickTop="1" thickBot="1" x14ac:dyDescent="0.3">
      <c r="A41" s="187"/>
      <c r="D41" s="189"/>
      <c r="E41" s="189"/>
      <c r="I41" s="241"/>
      <c r="J41" s="339"/>
      <c r="K41" s="309"/>
      <c r="L41" s="241"/>
      <c r="M41" s="288"/>
      <c r="N41" s="288"/>
      <c r="O41" s="309"/>
      <c r="P41" s="288"/>
      <c r="Q41" s="309"/>
      <c r="R41" s="339"/>
      <c r="S41" s="309"/>
      <c r="T41" s="288"/>
      <c r="U41" s="288"/>
      <c r="V41" s="289"/>
    </row>
    <row r="42" spans="1:25" ht="45" customHeight="1" thickTop="1" thickBot="1" x14ac:dyDescent="0.3">
      <c r="A42" s="504">
        <v>7</v>
      </c>
      <c r="B42" s="505"/>
      <c r="C42" s="510">
        <f>'Etapa 1 Identificación'!$H$16</f>
        <v>0</v>
      </c>
      <c r="D42" s="510">
        <f>'Etapa 1 Identificación'!$H$18</f>
        <v>0</v>
      </c>
      <c r="E42" s="514" t="e">
        <f>+'Etapa 1 Identificación'!H29</f>
        <v>#VALUE!</v>
      </c>
      <c r="F42" s="517"/>
      <c r="G42" s="499" t="s">
        <v>829</v>
      </c>
      <c r="H42" s="193" t="s">
        <v>428</v>
      </c>
      <c r="I42" s="246"/>
      <c r="J42" s="299"/>
      <c r="K42" s="308"/>
      <c r="L42" s="338"/>
      <c r="M42" s="308"/>
      <c r="N42" s="338"/>
      <c r="O42" s="308"/>
      <c r="P42" s="338"/>
      <c r="Q42" s="308"/>
      <c r="R42" s="299"/>
      <c r="S42" s="308" t="str">
        <f>IF(R42="NO",'Base calculos'!$AN$3,IF(R42="SI",'Base calculos'!$AN$2,""))</f>
        <v/>
      </c>
      <c r="T42" s="346" t="e">
        <f>K42+M42+O42+Q42+S42</f>
        <v>#VALUE!</v>
      </c>
      <c r="U42" s="501" t="e">
        <f>IF(J43&lt;" ",T42,(AVERAGE(T42,T43)))</f>
        <v>#VALUE!</v>
      </c>
      <c r="V42" s="503" t="e">
        <f>+E42</f>
        <v>#VALUE!</v>
      </c>
      <c r="W42" s="254" t="e">
        <f>+T42+T45</f>
        <v>#VALUE!</v>
      </c>
      <c r="X42" s="146" t="e">
        <f>+W42/2</f>
        <v>#VALUE!</v>
      </c>
    </row>
    <row r="43" spans="1:25" ht="45" customHeight="1" thickTop="1" thickBot="1" x14ac:dyDescent="0.3">
      <c r="A43" s="506"/>
      <c r="B43" s="507"/>
      <c r="C43" s="511"/>
      <c r="D43" s="511"/>
      <c r="E43" s="515"/>
      <c r="F43" s="518"/>
      <c r="G43" s="500"/>
      <c r="H43" s="193" t="s">
        <v>429</v>
      </c>
      <c r="I43" s="246"/>
      <c r="J43" s="299"/>
      <c r="K43" s="308"/>
      <c r="L43" s="299"/>
      <c r="M43" s="308"/>
      <c r="N43" s="299"/>
      <c r="O43" s="308"/>
      <c r="P43" s="299"/>
      <c r="Q43" s="308"/>
      <c r="R43" s="299"/>
      <c r="S43" s="308" t="str">
        <f>IF(R43="NO",'Base calculos'!$AN$3,IF(R43="SI",'Base calculos'!$AN$2,""))</f>
        <v/>
      </c>
      <c r="T43" s="303" t="e">
        <f>K43+M43+O43+Q43+S43</f>
        <v>#VALUE!</v>
      </c>
      <c r="U43" s="502" t="e">
        <f>IF(T43="NO",'Base calculos'!AS36,IF(T43="SI",'Base calculos'!AS35,""))</f>
        <v>#VALUE!</v>
      </c>
      <c r="V43" s="503"/>
      <c r="W43" s="254"/>
    </row>
    <row r="44" spans="1:25" ht="45" customHeight="1" thickTop="1" thickBot="1" x14ac:dyDescent="0.3">
      <c r="A44" s="506"/>
      <c r="B44" s="507"/>
      <c r="C44" s="511"/>
      <c r="D44" s="511"/>
      <c r="E44" s="515"/>
      <c r="F44" s="518"/>
      <c r="G44" s="499" t="s">
        <v>830</v>
      </c>
      <c r="H44" s="193" t="s">
        <v>428</v>
      </c>
      <c r="I44" s="246"/>
      <c r="J44" s="299"/>
      <c r="K44" s="308" t="str">
        <f>IF(J44="NO",'Base calculos'!$AQ$3,IF(J44="SI",'Base calculos'!$AQ$2,""))</f>
        <v/>
      </c>
      <c r="L44" s="299"/>
      <c r="M44" s="308" t="str">
        <f>IF(L44="NO",'Base calculos'!$AE$3,IF(L44="SI",'Base calculos'!$AE$2,""))</f>
        <v/>
      </c>
      <c r="N44" s="299"/>
      <c r="O44" s="308" t="str">
        <f>IF(N44="NO",'Base calculos'!$AH$3,IF(N44="SI",'Base calculos'!$AH$2,""))</f>
        <v/>
      </c>
      <c r="P44" s="299"/>
      <c r="Q44" s="308" t="str">
        <f>IF(P44="NO",'Base calculos'!$AK$3,IF(P44="SI",'Base calculos'!$AK$2,""))</f>
        <v/>
      </c>
      <c r="R44" s="299"/>
      <c r="S44" s="308" t="str">
        <f>IF(R44="NO",'Base calculos'!$AN$3,IF(R44="SI",'Base calculos'!$AN$2,""))</f>
        <v/>
      </c>
      <c r="T44" s="303" t="e">
        <f>K44+M44+O44+Q44+S44</f>
        <v>#VALUE!</v>
      </c>
      <c r="U44" s="501" t="e">
        <f>IF(J45&lt;" ",T44,(AVERAGE(T44,T45)))</f>
        <v>#VALUE!</v>
      </c>
      <c r="V44" s="503"/>
      <c r="W44" s="254"/>
    </row>
    <row r="45" spans="1:25" ht="45" customHeight="1" thickTop="1" thickBot="1" x14ac:dyDescent="0.3">
      <c r="A45" s="508"/>
      <c r="B45" s="509"/>
      <c r="C45" s="512"/>
      <c r="D45" s="513"/>
      <c r="E45" s="516"/>
      <c r="F45" s="519"/>
      <c r="G45" s="500"/>
      <c r="H45" s="193" t="s">
        <v>429</v>
      </c>
      <c r="I45" s="239"/>
      <c r="J45" s="299"/>
      <c r="K45" s="308" t="str">
        <f>IF(J45="NO",'Base calculos'!$AQ$3,IF(J45="SI",'Base calculos'!$AQ$2,""))</f>
        <v/>
      </c>
      <c r="L45" s="299"/>
      <c r="M45" s="308" t="str">
        <f>IF(L45="NO",'Base calculos'!$AE$3,IF(L45="SI",'Base calculos'!$AE$2,""))</f>
        <v/>
      </c>
      <c r="N45" s="299"/>
      <c r="O45" s="308" t="str">
        <f>IF(N45="NO",'Base calculos'!$AH$3,IF(N45="SI",'Base calculos'!$AH$2,""))</f>
        <v/>
      </c>
      <c r="P45" s="299"/>
      <c r="Q45" s="308" t="str">
        <f>IF(P45="NO",'Base calculos'!$AK$3,IF(P45="SI",'Base calculos'!$AK$2,""))</f>
        <v/>
      </c>
      <c r="R45" s="299"/>
      <c r="S45" s="308" t="str">
        <f>IF(R45="NO",'Base calculos'!$AN$3,IF(R45="SI",'Base calculos'!$AN$2,""))</f>
        <v/>
      </c>
      <c r="T45" s="303" t="e">
        <f t="shared" ref="T45" si="3">K45+M45+O45+Q45+S45</f>
        <v>#VALUE!</v>
      </c>
      <c r="U45" s="502" t="e">
        <f>IF(T45="NO",'Base calculos'!AS38,IF(T45="SI",'Base calculos'!AS37,""))</f>
        <v>#VALUE!</v>
      </c>
      <c r="V45" s="503"/>
      <c r="W45" s="254" t="e">
        <f>+(T42+T45)/2</f>
        <v>#VALUE!</v>
      </c>
      <c r="X45" s="9" t="e">
        <f>IF(#REF!&lt;0,(#REF!+O42+Q42+S42+#REF!+#REF!+O45+Q45+S45+#REF!)/10,U42)</f>
        <v>#REF!</v>
      </c>
      <c r="Y45" s="9" t="e">
        <f>+E42/X45</f>
        <v>#VALUE!</v>
      </c>
    </row>
    <row r="46" spans="1:25" ht="8.1" customHeight="1" thickTop="1" thickBot="1" x14ac:dyDescent="0.3">
      <c r="A46" s="187"/>
      <c r="D46" s="189"/>
      <c r="E46" s="189"/>
      <c r="I46" s="241"/>
      <c r="J46" s="339"/>
      <c r="K46" s="309"/>
      <c r="L46" s="241"/>
      <c r="M46" s="288"/>
      <c r="N46" s="339"/>
      <c r="O46" s="309"/>
      <c r="P46" s="288"/>
      <c r="Q46" s="309"/>
      <c r="R46" s="288"/>
      <c r="S46" s="309"/>
      <c r="T46" s="288"/>
      <c r="U46" s="288"/>
      <c r="V46" s="289"/>
    </row>
    <row r="47" spans="1:25" ht="45" customHeight="1" thickTop="1" thickBot="1" x14ac:dyDescent="0.3">
      <c r="A47" s="504">
        <v>8</v>
      </c>
      <c r="B47" s="505"/>
      <c r="C47" s="510">
        <f>'Etapa 1 Identificación'!$I$16</f>
        <v>0</v>
      </c>
      <c r="D47" s="510">
        <f>'Etapa 1 Identificación'!$I$18</f>
        <v>0</v>
      </c>
      <c r="E47" s="514" t="e">
        <f>+'Etapa 1 Identificación'!I29</f>
        <v>#VALUE!</v>
      </c>
      <c r="F47" s="517"/>
      <c r="G47" s="499" t="s">
        <v>829</v>
      </c>
      <c r="H47" s="193" t="s">
        <v>428</v>
      </c>
      <c r="I47" s="246"/>
      <c r="J47" s="299"/>
      <c r="K47" s="308" t="str">
        <f>IF(J47="NO",'Base calculos'!$AQ$3,IF(J47="SI",'Base calculos'!$AQ$2,""))</f>
        <v/>
      </c>
      <c r="L47" s="352"/>
      <c r="M47" s="351" t="str">
        <f>IF(L47="NO",'Base calculos'!$AE$3,IF(L47="SI",'Base calculos'!$AE$2,""))</f>
        <v/>
      </c>
      <c r="N47" s="299"/>
      <c r="O47" s="308" t="str">
        <f>IF(N47="NO",'Base calculos'!$AH$3,IF(N47="SI",'Base calculos'!$AH$2,""))</f>
        <v/>
      </c>
      <c r="P47" s="338"/>
      <c r="Q47" s="308" t="str">
        <f>IF(P47="NO",'Base calculos'!$AK$3,IF(P47="SI",'Base calculos'!$AK$2,""))</f>
        <v/>
      </c>
      <c r="R47" s="338"/>
      <c r="S47" s="308" t="str">
        <f>IF(R47="NO",'Base calculos'!$AN$3,IF(R47="SI",'Base calculos'!$AN$2,""))</f>
        <v/>
      </c>
      <c r="T47" s="346" t="e">
        <f>K47+M47+O47+Q47+S47</f>
        <v>#VALUE!</v>
      </c>
      <c r="U47" s="501" t="e">
        <f>IF(J48&lt;" ",T47,(AVERAGE(T47,T48)))</f>
        <v>#VALUE!</v>
      </c>
      <c r="V47" s="503" t="e">
        <f>E47</f>
        <v>#VALUE!</v>
      </c>
      <c r="W47" s="254" t="e">
        <f>+T47+T50</f>
        <v>#VALUE!</v>
      </c>
      <c r="X47" s="146" t="e">
        <f>+W47/2</f>
        <v>#VALUE!</v>
      </c>
    </row>
    <row r="48" spans="1:25" ht="45" customHeight="1" thickTop="1" thickBot="1" x14ac:dyDescent="0.3">
      <c r="A48" s="506"/>
      <c r="B48" s="507"/>
      <c r="C48" s="511"/>
      <c r="D48" s="511"/>
      <c r="E48" s="515"/>
      <c r="F48" s="518"/>
      <c r="G48" s="500"/>
      <c r="H48" s="193" t="s">
        <v>429</v>
      </c>
      <c r="I48" s="246"/>
      <c r="J48" s="299"/>
      <c r="K48" s="308" t="str">
        <f>IF(J48="NO",'Base calculos'!$AQ$3,IF(J48="SI",'Base calculos'!$AQ$2,""))</f>
        <v/>
      </c>
      <c r="L48" s="299"/>
      <c r="M48" s="308" t="str">
        <f>IF(L48="NO",'Base calculos'!$AE$3,IF(L48="SI",'Base calculos'!$AE$2,""))</f>
        <v/>
      </c>
      <c r="N48" s="299"/>
      <c r="O48" s="308" t="str">
        <f>IF(N48="NO",'Base calculos'!$AH$3,IF(N48="SI",'Base calculos'!$AH$2,""))</f>
        <v/>
      </c>
      <c r="P48" s="299"/>
      <c r="Q48" s="308" t="str">
        <f>IF(P48="NO",'Base calculos'!$AK$3,IF(P48="SI",'Base calculos'!$AK$2,""))</f>
        <v/>
      </c>
      <c r="R48" s="299"/>
      <c r="S48" s="308" t="str">
        <f>IF(R48="NO",'Base calculos'!$AN$3,IF(R48="SI",'Base calculos'!$AN$2,""))</f>
        <v/>
      </c>
      <c r="T48" s="303" t="e">
        <f>K48+M48+O48+Q48+S48</f>
        <v>#VALUE!</v>
      </c>
      <c r="U48" s="502" t="e">
        <f>IF(T48="NO",'Base calculos'!AS41,IF(T48="SI",'Base calculos'!AS40,""))</f>
        <v>#VALUE!</v>
      </c>
      <c r="V48" s="503"/>
      <c r="W48" s="254"/>
    </row>
    <row r="49" spans="1:25" ht="45" customHeight="1" thickTop="1" thickBot="1" x14ac:dyDescent="0.3">
      <c r="A49" s="506"/>
      <c r="B49" s="507"/>
      <c r="C49" s="511"/>
      <c r="D49" s="511"/>
      <c r="E49" s="515"/>
      <c r="F49" s="518"/>
      <c r="G49" s="499" t="s">
        <v>830</v>
      </c>
      <c r="H49" s="193" t="s">
        <v>428</v>
      </c>
      <c r="I49" s="246"/>
      <c r="J49" s="299"/>
      <c r="K49" s="308" t="str">
        <f>IF(J49="NO",'Base calculos'!$AQ$3,IF(J49="SI",'Base calculos'!$AQ$2,""))</f>
        <v/>
      </c>
      <c r="L49" s="299"/>
      <c r="M49" s="308" t="str">
        <f>IF(L49="NO",'Base calculos'!$AE$3,IF(L49="SI",'Base calculos'!$AE$2,""))</f>
        <v/>
      </c>
      <c r="N49" s="299"/>
      <c r="O49" s="308" t="str">
        <f>IF(N49="NO",'Base calculos'!$AH$3,IF(N49="SI",'Base calculos'!$AH$2,""))</f>
        <v/>
      </c>
      <c r="P49" s="299"/>
      <c r="Q49" s="308" t="str">
        <f>IF(P49="NO",'Base calculos'!$AK$3,IF(P49="SI",'Base calculos'!$AK$2,""))</f>
        <v/>
      </c>
      <c r="R49" s="299"/>
      <c r="S49" s="308" t="str">
        <f>IF(R49="NO",'Base calculos'!$AN$3,IF(R49="SI",'Base calculos'!$AN$2,""))</f>
        <v/>
      </c>
      <c r="T49" s="303" t="e">
        <f>K49+M49+O49+Q49+S49</f>
        <v>#VALUE!</v>
      </c>
      <c r="U49" s="501" t="e">
        <f>IF(J50&lt;" ",T49,(AVERAGE(T49,T50)))</f>
        <v>#VALUE!</v>
      </c>
      <c r="V49" s="503"/>
      <c r="W49" s="254"/>
    </row>
    <row r="50" spans="1:25" ht="45" customHeight="1" thickTop="1" thickBot="1" x14ac:dyDescent="0.3">
      <c r="A50" s="508"/>
      <c r="B50" s="509"/>
      <c r="C50" s="512"/>
      <c r="D50" s="513"/>
      <c r="E50" s="516"/>
      <c r="F50" s="519"/>
      <c r="G50" s="500"/>
      <c r="H50" s="193" t="s">
        <v>429</v>
      </c>
      <c r="I50" s="239"/>
      <c r="J50" s="342"/>
      <c r="K50" s="308" t="str">
        <f>IF(J50="NO",'Base calculos'!$AQ$3,IF(J50="SI",'Base calculos'!$AQ$2,""))</f>
        <v/>
      </c>
      <c r="L50" s="299"/>
      <c r="M50" s="308" t="str">
        <f>IF(L50="NO",'Base calculos'!$AE$3,IF(L50="SI",'Base calculos'!$AE$2,""))</f>
        <v/>
      </c>
      <c r="N50" s="342"/>
      <c r="O50" s="308" t="str">
        <f>IF(N50="NO",'Base calculos'!$AH$3,IF(N50="SI",'Base calculos'!$AH$2,""))</f>
        <v/>
      </c>
      <c r="P50" s="299"/>
      <c r="Q50" s="308" t="str">
        <f>IF(P50="NO",'Base calculos'!$AK$3,IF(P50="SI",'Base calculos'!$AK$2,""))</f>
        <v/>
      </c>
      <c r="R50" s="299"/>
      <c r="S50" s="308" t="str">
        <f>IF(R50="NO",'Base calculos'!$AN$3,IF(R50="SI",'Base calculos'!$AN$2,""))</f>
        <v/>
      </c>
      <c r="T50" s="303" t="e">
        <f t="shared" ref="T50" si="4">K50+M50+O50+Q50+S50</f>
        <v>#VALUE!</v>
      </c>
      <c r="U50" s="502" t="e">
        <f>IF(T50="NO",'Base calculos'!AS43,IF(T50="SI",'Base calculos'!AS42,""))</f>
        <v>#VALUE!</v>
      </c>
      <c r="V50" s="503"/>
      <c r="W50" s="254" t="e">
        <f>+(T47+T50)/2</f>
        <v>#VALUE!</v>
      </c>
      <c r="X50" s="9" t="e">
        <f>IF(#REF!&lt;0,(#REF!+O47+Q47+S47+#REF!+#REF!+O50+Q50+S50+#REF!)/10,U47)</f>
        <v>#REF!</v>
      </c>
      <c r="Y50" s="9" t="e">
        <f>+E47/X50</f>
        <v>#VALUE!</v>
      </c>
    </row>
    <row r="51" spans="1:25" ht="8.1" customHeight="1" thickTop="1" thickBot="1" x14ac:dyDescent="0.3">
      <c r="A51" s="187"/>
      <c r="D51" s="189"/>
      <c r="E51" s="189"/>
      <c r="I51" s="241"/>
      <c r="J51" s="349"/>
      <c r="K51" s="309"/>
      <c r="L51" s="241"/>
      <c r="M51" s="288"/>
      <c r="N51" s="349"/>
      <c r="O51" s="309"/>
      <c r="P51" s="339"/>
      <c r="Q51" s="309"/>
      <c r="R51" s="288"/>
      <c r="S51" s="309"/>
      <c r="T51" s="288"/>
      <c r="U51" s="288"/>
      <c r="V51" s="289"/>
    </row>
    <row r="52" spans="1:25" ht="8.1" customHeight="1" thickTop="1" thickBot="1" x14ac:dyDescent="0.3">
      <c r="A52" s="187"/>
      <c r="D52" s="189"/>
      <c r="E52" s="189"/>
      <c r="I52" s="241"/>
      <c r="J52" s="188"/>
      <c r="K52" s="311"/>
      <c r="L52" s="241"/>
      <c r="M52" s="188"/>
      <c r="N52" s="188"/>
      <c r="O52" s="311"/>
      <c r="P52" s="188"/>
      <c r="Q52" s="311"/>
      <c r="R52" s="188"/>
      <c r="S52" s="311"/>
      <c r="T52" s="188"/>
      <c r="U52" s="188"/>
      <c r="V52" s="189"/>
    </row>
    <row r="53" spans="1:25" ht="45" customHeight="1" thickTop="1" thickBot="1" x14ac:dyDescent="0.3">
      <c r="A53" s="504">
        <v>9</v>
      </c>
      <c r="B53" s="505"/>
      <c r="C53" s="510">
        <f>'Etapa 1 Identificación'!$I$16</f>
        <v>0</v>
      </c>
      <c r="D53" s="510">
        <f>'Etapa 1 Identificación'!$I$18</f>
        <v>0</v>
      </c>
      <c r="E53" s="514">
        <f>+'Etapa 1 Identificación'!I35</f>
        <v>0</v>
      </c>
      <c r="F53" s="517"/>
      <c r="G53" s="499" t="s">
        <v>829</v>
      </c>
      <c r="H53" s="193" t="s">
        <v>428</v>
      </c>
      <c r="I53" s="246"/>
      <c r="J53" s="299"/>
      <c r="K53" s="308" t="str">
        <f>IF(J53="NO",'Base calculos'!$AQ$3,IF(J53="SI",'Base calculos'!$AQ$2,""))</f>
        <v/>
      </c>
      <c r="L53" s="352"/>
      <c r="M53" s="351" t="str">
        <f>IF(L53="NO",'Base calculos'!$AE$3,IF(L53="SI",'Base calculos'!$AE$2,""))</f>
        <v/>
      </c>
      <c r="N53" s="299"/>
      <c r="O53" s="308" t="str">
        <f>IF(N53="NO",'Base calculos'!$AH$3,IF(N53="SI",'Base calculos'!$AH$2,""))</f>
        <v/>
      </c>
      <c r="P53" s="338"/>
      <c r="Q53" s="308" t="str">
        <f>IF(P53="NO",'Base calculos'!$AK$3,IF(P53="SI",'Base calculos'!$AK$2,""))</f>
        <v/>
      </c>
      <c r="R53" s="338"/>
      <c r="S53" s="308" t="str">
        <f>IF(R53="NO",'Base calculos'!$AN$3,IF(R53="SI",'Base calculos'!$AN$2,""))</f>
        <v/>
      </c>
      <c r="T53" s="346" t="e">
        <f>K53+M53+O53+Q53+S53</f>
        <v>#VALUE!</v>
      </c>
      <c r="U53" s="501" t="e">
        <f>IF(J54&lt;" ",T53,(AVERAGE(T53,T54)))</f>
        <v>#VALUE!</v>
      </c>
      <c r="V53" s="503">
        <f>E53</f>
        <v>0</v>
      </c>
      <c r="W53" s="254" t="e">
        <f>+T53+T56</f>
        <v>#VALUE!</v>
      </c>
      <c r="X53" s="146" t="e">
        <f>+W53/2</f>
        <v>#VALUE!</v>
      </c>
    </row>
    <row r="54" spans="1:25" ht="45" customHeight="1" thickTop="1" thickBot="1" x14ac:dyDescent="0.3">
      <c r="A54" s="506"/>
      <c r="B54" s="507"/>
      <c r="C54" s="511"/>
      <c r="D54" s="511"/>
      <c r="E54" s="515"/>
      <c r="F54" s="518"/>
      <c r="G54" s="500"/>
      <c r="H54" s="193" t="s">
        <v>429</v>
      </c>
      <c r="I54" s="246"/>
      <c r="J54" s="299"/>
      <c r="K54" s="308" t="str">
        <f>IF(J54="NO",'Base calculos'!$AQ$3,IF(J54="SI",'Base calculos'!$AQ$2,""))</f>
        <v/>
      </c>
      <c r="L54" s="299"/>
      <c r="M54" s="308" t="str">
        <f>IF(L54="NO",'Base calculos'!$AE$3,IF(L54="SI",'Base calculos'!$AE$2,""))</f>
        <v/>
      </c>
      <c r="N54" s="299"/>
      <c r="O54" s="308" t="str">
        <f>IF(N54="NO",'Base calculos'!$AH$3,IF(N54="SI",'Base calculos'!$AH$2,""))</f>
        <v/>
      </c>
      <c r="P54" s="299"/>
      <c r="Q54" s="308" t="str">
        <f>IF(P54="NO",'Base calculos'!$AK$3,IF(P54="SI",'Base calculos'!$AK$2,""))</f>
        <v/>
      </c>
      <c r="R54" s="299"/>
      <c r="S54" s="308" t="str">
        <f>IF(R54="NO",'Base calculos'!$AN$3,IF(R54="SI",'Base calculos'!$AN$2,""))</f>
        <v/>
      </c>
      <c r="T54" s="303" t="e">
        <f>K54+M54+O54+Q54+S54</f>
        <v>#VALUE!</v>
      </c>
      <c r="U54" s="502" t="e">
        <f>IF(T54="NO",'Base calculos'!AS47,IF(T54="SI",'Base calculos'!AS46,""))</f>
        <v>#VALUE!</v>
      </c>
      <c r="V54" s="503"/>
      <c r="W54" s="254"/>
    </row>
    <row r="55" spans="1:25" ht="45" customHeight="1" thickTop="1" thickBot="1" x14ac:dyDescent="0.3">
      <c r="A55" s="506"/>
      <c r="B55" s="507"/>
      <c r="C55" s="511"/>
      <c r="D55" s="511"/>
      <c r="E55" s="515"/>
      <c r="F55" s="518"/>
      <c r="G55" s="499" t="s">
        <v>830</v>
      </c>
      <c r="H55" s="193" t="s">
        <v>428</v>
      </c>
      <c r="I55" s="246"/>
      <c r="J55" s="299"/>
      <c r="K55" s="308" t="str">
        <f>IF(J55="NO",'Base calculos'!$AQ$3,IF(J55="SI",'Base calculos'!$AQ$2,""))</f>
        <v/>
      </c>
      <c r="L55" s="299"/>
      <c r="M55" s="308" t="str">
        <f>IF(L55="NO",'Base calculos'!$AE$3,IF(L55="SI",'Base calculos'!$AE$2,""))</f>
        <v/>
      </c>
      <c r="N55" s="299"/>
      <c r="O55" s="308" t="str">
        <f>IF(N55="NO",'Base calculos'!$AH$3,IF(N55="SI",'Base calculos'!$AH$2,""))</f>
        <v/>
      </c>
      <c r="P55" s="299"/>
      <c r="Q55" s="308" t="str">
        <f>IF(P55="NO",'Base calculos'!$AK$3,IF(P55="SI",'Base calculos'!$AK$2,""))</f>
        <v/>
      </c>
      <c r="R55" s="299"/>
      <c r="S55" s="308" t="str">
        <f>IF(R55="NO",'Base calculos'!$AN$3,IF(R55="SI",'Base calculos'!$AN$2,""))</f>
        <v/>
      </c>
      <c r="T55" s="303" t="e">
        <f>K55+M55+O55+Q55+S55</f>
        <v>#VALUE!</v>
      </c>
      <c r="U55" s="501" t="e">
        <f>IF(J56&lt;" ",T55,(AVERAGE(T55,T56)))</f>
        <v>#VALUE!</v>
      </c>
      <c r="V55" s="503"/>
      <c r="W55" s="254"/>
    </row>
    <row r="56" spans="1:25" ht="45" customHeight="1" thickTop="1" thickBot="1" x14ac:dyDescent="0.3">
      <c r="A56" s="508"/>
      <c r="B56" s="509"/>
      <c r="C56" s="512"/>
      <c r="D56" s="513"/>
      <c r="E56" s="516"/>
      <c r="F56" s="519"/>
      <c r="G56" s="500"/>
      <c r="H56" s="193" t="s">
        <v>429</v>
      </c>
      <c r="I56" s="239"/>
      <c r="J56" s="342"/>
      <c r="K56" s="308" t="str">
        <f>IF(J56="NO",'Base calculos'!$AQ$3,IF(J56="SI",'Base calculos'!$AQ$2,""))</f>
        <v/>
      </c>
      <c r="L56" s="299"/>
      <c r="M56" s="308" t="str">
        <f>IF(L56="NO",'Base calculos'!$AE$3,IF(L56="SI",'Base calculos'!$AE$2,""))</f>
        <v/>
      </c>
      <c r="N56" s="342"/>
      <c r="O56" s="308" t="str">
        <f>IF(N56="NO",'Base calculos'!$AH$3,IF(N56="SI",'Base calculos'!$AH$2,""))</f>
        <v/>
      </c>
      <c r="P56" s="299"/>
      <c r="Q56" s="308" t="str">
        <f>IF(P56="NO",'Base calculos'!$AK$3,IF(P56="SI",'Base calculos'!$AK$2,""))</f>
        <v/>
      </c>
      <c r="R56" s="299"/>
      <c r="S56" s="308" t="str">
        <f>IF(R56="NO",'Base calculos'!$AN$3,IF(R56="SI",'Base calculos'!$AN$2,""))</f>
        <v/>
      </c>
      <c r="T56" s="303" t="e">
        <f t="shared" ref="T56" si="5">K56+M56+O56+Q56+S56</f>
        <v>#VALUE!</v>
      </c>
      <c r="U56" s="502" t="e">
        <f>IF(T56="NO",'Base calculos'!AS49,IF(T56="SI",'Base calculos'!AS48,""))</f>
        <v>#VALUE!</v>
      </c>
      <c r="V56" s="503"/>
      <c r="W56" s="254" t="e">
        <f>+(T53+T56)/2</f>
        <v>#VALUE!</v>
      </c>
      <c r="X56" s="9" t="e">
        <f>IF(#REF!&lt;0,(#REF!+O53+Q53+S53+#REF!+#REF!+O56+Q56+S56+#REF!)/10,U53)</f>
        <v>#REF!</v>
      </c>
      <c r="Y56" s="9" t="e">
        <f>+E53/X56</f>
        <v>#REF!</v>
      </c>
    </row>
    <row r="57" spans="1:25" ht="16.5" thickTop="1" thickBot="1" x14ac:dyDescent="0.3"/>
    <row r="58" spans="1:25" ht="45" customHeight="1" thickTop="1" thickBot="1" x14ac:dyDescent="0.3">
      <c r="A58" s="504">
        <v>10</v>
      </c>
      <c r="B58" s="505"/>
      <c r="C58" s="510">
        <f>'Etapa 1 Identificación'!$I$16</f>
        <v>0</v>
      </c>
      <c r="D58" s="510">
        <f>'Etapa 1 Identificación'!$I$18</f>
        <v>0</v>
      </c>
      <c r="E58" s="514">
        <f>+'Etapa 1 Identificación'!I40</f>
        <v>0</v>
      </c>
      <c r="F58" s="517"/>
      <c r="G58" s="499" t="s">
        <v>829</v>
      </c>
      <c r="H58" s="193" t="s">
        <v>428</v>
      </c>
      <c r="I58" s="246"/>
      <c r="J58" s="299"/>
      <c r="K58" s="308" t="str">
        <f>IF(J58="NO",'Base calculos'!$AQ$3,IF(J58="SI",'Base calculos'!$AQ$2,""))</f>
        <v/>
      </c>
      <c r="L58" s="352"/>
      <c r="M58" s="351" t="str">
        <f>IF(L58="NO",'Base calculos'!$AE$3,IF(L58="SI",'Base calculos'!$AE$2,""))</f>
        <v/>
      </c>
      <c r="N58" s="299"/>
      <c r="O58" s="308" t="str">
        <f>IF(N58="NO",'Base calculos'!$AH$3,IF(N58="SI",'Base calculos'!$AH$2,""))</f>
        <v/>
      </c>
      <c r="P58" s="338"/>
      <c r="Q58" s="308" t="str">
        <f>IF(P58="NO",'Base calculos'!$AK$3,IF(P58="SI",'Base calculos'!$AK$2,""))</f>
        <v/>
      </c>
      <c r="R58" s="338"/>
      <c r="S58" s="308" t="str">
        <f>IF(R58="NO",'Base calculos'!$AN$3,IF(R58="SI",'Base calculos'!$AN$2,""))</f>
        <v/>
      </c>
      <c r="T58" s="346" t="e">
        <f>K58+M58+O58+Q58+S58</f>
        <v>#VALUE!</v>
      </c>
      <c r="U58" s="501" t="e">
        <f>IF(J59&lt;" ",T58,(AVERAGE(T58,T59)))</f>
        <v>#VALUE!</v>
      </c>
      <c r="V58" s="503">
        <f>E58</f>
        <v>0</v>
      </c>
      <c r="W58" s="254" t="e">
        <f>+T58+T61</f>
        <v>#VALUE!</v>
      </c>
      <c r="X58" s="146" t="e">
        <f>+W58/2</f>
        <v>#VALUE!</v>
      </c>
    </row>
    <row r="59" spans="1:25" ht="45" customHeight="1" thickTop="1" thickBot="1" x14ac:dyDescent="0.3">
      <c r="A59" s="506"/>
      <c r="B59" s="507"/>
      <c r="C59" s="511"/>
      <c r="D59" s="511"/>
      <c r="E59" s="515"/>
      <c r="F59" s="518"/>
      <c r="G59" s="500"/>
      <c r="H59" s="193" t="s">
        <v>429</v>
      </c>
      <c r="I59" s="246"/>
      <c r="J59" s="299"/>
      <c r="K59" s="308" t="str">
        <f>IF(J59="NO",'Base calculos'!$AQ$3,IF(J59="SI",'Base calculos'!$AQ$2,""))</f>
        <v/>
      </c>
      <c r="L59" s="299"/>
      <c r="M59" s="308" t="str">
        <f>IF(L59="NO",'Base calculos'!$AE$3,IF(L59="SI",'Base calculos'!$AE$2,""))</f>
        <v/>
      </c>
      <c r="N59" s="299"/>
      <c r="O59" s="308" t="str">
        <f>IF(N59="NO",'Base calculos'!$AH$3,IF(N59="SI",'Base calculos'!$AH$2,""))</f>
        <v/>
      </c>
      <c r="P59" s="299"/>
      <c r="Q59" s="308" t="str">
        <f>IF(P59="NO",'Base calculos'!$AK$3,IF(P59="SI",'Base calculos'!$AK$2,""))</f>
        <v/>
      </c>
      <c r="R59" s="299"/>
      <c r="S59" s="308" t="str">
        <f>IF(R59="NO",'Base calculos'!$AN$3,IF(R59="SI",'Base calculos'!$AN$2,""))</f>
        <v/>
      </c>
      <c r="T59" s="303" t="e">
        <f>K59+M59+O59+Q59+S59</f>
        <v>#VALUE!</v>
      </c>
      <c r="U59" s="502" t="e">
        <f>IF(T59="NO",'Base calculos'!AS52,IF(T59="SI",'Base calculos'!AS51,""))</f>
        <v>#VALUE!</v>
      </c>
      <c r="V59" s="503"/>
      <c r="W59" s="254"/>
    </row>
    <row r="60" spans="1:25" ht="45" customHeight="1" thickTop="1" thickBot="1" x14ac:dyDescent="0.3">
      <c r="A60" s="506"/>
      <c r="B60" s="507"/>
      <c r="C60" s="511"/>
      <c r="D60" s="511"/>
      <c r="E60" s="515"/>
      <c r="F60" s="518"/>
      <c r="G60" s="499" t="s">
        <v>830</v>
      </c>
      <c r="H60" s="193" t="s">
        <v>428</v>
      </c>
      <c r="I60" s="246"/>
      <c r="J60" s="299"/>
      <c r="K60" s="308" t="str">
        <f>IF(J60="NO",'Base calculos'!$AQ$3,IF(J60="SI",'Base calculos'!$AQ$2,""))</f>
        <v/>
      </c>
      <c r="L60" s="299"/>
      <c r="M60" s="308" t="str">
        <f>IF(L60="NO",'Base calculos'!$AE$3,IF(L60="SI",'Base calculos'!$AE$2,""))</f>
        <v/>
      </c>
      <c r="N60" s="299"/>
      <c r="O60" s="308" t="str">
        <f>IF(N60="NO",'Base calculos'!$AH$3,IF(N60="SI",'Base calculos'!$AH$2,""))</f>
        <v/>
      </c>
      <c r="P60" s="299"/>
      <c r="Q60" s="308" t="str">
        <f>IF(P60="NO",'Base calculos'!$AK$3,IF(P60="SI",'Base calculos'!$AK$2,""))</f>
        <v/>
      </c>
      <c r="R60" s="299"/>
      <c r="S60" s="308" t="str">
        <f>IF(R60="NO",'Base calculos'!$AN$3,IF(R60="SI",'Base calculos'!$AN$2,""))</f>
        <v/>
      </c>
      <c r="T60" s="303" t="e">
        <f>K60+M60+O60+Q60+S60</f>
        <v>#VALUE!</v>
      </c>
      <c r="U60" s="501" t="e">
        <f>IF(J61&lt;" ",T60,(AVERAGE(T60,T61)))</f>
        <v>#VALUE!</v>
      </c>
      <c r="V60" s="503"/>
      <c r="W60" s="254"/>
    </row>
    <row r="61" spans="1:25" ht="45" customHeight="1" thickTop="1" thickBot="1" x14ac:dyDescent="0.3">
      <c r="A61" s="508"/>
      <c r="B61" s="509"/>
      <c r="C61" s="512"/>
      <c r="D61" s="513"/>
      <c r="E61" s="516"/>
      <c r="F61" s="519"/>
      <c r="G61" s="500"/>
      <c r="H61" s="193" t="s">
        <v>429</v>
      </c>
      <c r="I61" s="239"/>
      <c r="J61" s="342"/>
      <c r="K61" s="308" t="str">
        <f>IF(J61="NO",'Base calculos'!$AQ$3,IF(J61="SI",'Base calculos'!$AQ$2,""))</f>
        <v/>
      </c>
      <c r="L61" s="299"/>
      <c r="M61" s="308" t="str">
        <f>IF(L61="NO",'Base calculos'!$AE$3,IF(L61="SI",'Base calculos'!$AE$2,""))</f>
        <v/>
      </c>
      <c r="N61" s="342"/>
      <c r="O61" s="308" t="str">
        <f>IF(N61="NO",'Base calculos'!$AH$3,IF(N61="SI",'Base calculos'!$AH$2,""))</f>
        <v/>
      </c>
      <c r="P61" s="299"/>
      <c r="Q61" s="308" t="str">
        <f>IF(P61="NO",'Base calculos'!$AK$3,IF(P61="SI",'Base calculos'!$AK$2,""))</f>
        <v/>
      </c>
      <c r="R61" s="299"/>
      <c r="S61" s="308" t="str">
        <f>IF(R61="NO",'Base calculos'!$AN$3,IF(R61="SI",'Base calculos'!$AN$2,""))</f>
        <v/>
      </c>
      <c r="T61" s="303" t="e">
        <f t="shared" ref="T61" si="6">K61+M61+O61+Q61+S61</f>
        <v>#VALUE!</v>
      </c>
      <c r="U61" s="502" t="e">
        <f>IF(T61="NO",'Base calculos'!AS54,IF(T61="SI",'Base calculos'!AS53,""))</f>
        <v>#VALUE!</v>
      </c>
      <c r="V61" s="503"/>
      <c r="W61" s="254" t="e">
        <f>+(T58+T61)/2</f>
        <v>#VALUE!</v>
      </c>
      <c r="X61" s="9" t="e">
        <f>IF(#REF!&lt;0,(#REF!+O58+Q58+S58+#REF!+#REF!+O61+Q61+S61+#REF!)/10,U58)</f>
        <v>#REF!</v>
      </c>
      <c r="Y61" s="9" t="e">
        <f>+E58/X61</f>
        <v>#REF!</v>
      </c>
    </row>
    <row r="62" spans="1:25" ht="15.75" thickTop="1" x14ac:dyDescent="0.25"/>
  </sheetData>
  <mergeCells count="105">
    <mergeCell ref="G17:G18"/>
    <mergeCell ref="A47:B50"/>
    <mergeCell ref="D47:D50"/>
    <mergeCell ref="E47:E50"/>
    <mergeCell ref="C42:C45"/>
    <mergeCell ref="C47:C50"/>
    <mergeCell ref="A42:B45"/>
    <mergeCell ref="V42:V45"/>
    <mergeCell ref="V47:V50"/>
    <mergeCell ref="C26:C29"/>
    <mergeCell ref="F37:F40"/>
    <mergeCell ref="V26:V29"/>
    <mergeCell ref="G47:G48"/>
    <mergeCell ref="G49:G50"/>
    <mergeCell ref="U39:U40"/>
    <mergeCell ref="F42:F45"/>
    <mergeCell ref="F47:F50"/>
    <mergeCell ref="G42:G43"/>
    <mergeCell ref="V20:V23"/>
    <mergeCell ref="V32:V35"/>
    <mergeCell ref="U20:U21"/>
    <mergeCell ref="U22:U23"/>
    <mergeCell ref="U26:U27"/>
    <mergeCell ref="U28:U29"/>
    <mergeCell ref="A2:V2"/>
    <mergeCell ref="D4:V4"/>
    <mergeCell ref="A6:V6"/>
    <mergeCell ref="D10:D13"/>
    <mergeCell ref="D15:D18"/>
    <mergeCell ref="A10:B13"/>
    <mergeCell ref="A15:B18"/>
    <mergeCell ref="F10:F13"/>
    <mergeCell ref="F15:F18"/>
    <mergeCell ref="C10:C13"/>
    <mergeCell ref="C15:C18"/>
    <mergeCell ref="H9:I9"/>
    <mergeCell ref="E10:E13"/>
    <mergeCell ref="A4:C4"/>
    <mergeCell ref="E15:E18"/>
    <mergeCell ref="V10:V13"/>
    <mergeCell ref="G10:G11"/>
    <mergeCell ref="G12:G13"/>
    <mergeCell ref="G15:G16"/>
    <mergeCell ref="V15:V18"/>
    <mergeCell ref="U10:U11"/>
    <mergeCell ref="U12:U13"/>
    <mergeCell ref="U15:U16"/>
    <mergeCell ref="U17:U18"/>
    <mergeCell ref="U32:U33"/>
    <mergeCell ref="U34:U35"/>
    <mergeCell ref="U37:U38"/>
    <mergeCell ref="V37:V40"/>
    <mergeCell ref="U47:U48"/>
    <mergeCell ref="U49:U50"/>
    <mergeCell ref="D42:D45"/>
    <mergeCell ref="E42:E45"/>
    <mergeCell ref="C20:C23"/>
    <mergeCell ref="F20:F23"/>
    <mergeCell ref="F26:F29"/>
    <mergeCell ref="G20:G21"/>
    <mergeCell ref="G22:G23"/>
    <mergeCell ref="G26:G27"/>
    <mergeCell ref="G28:G29"/>
    <mergeCell ref="G44:G45"/>
    <mergeCell ref="U42:U43"/>
    <mergeCell ref="U44:U45"/>
    <mergeCell ref="A20:B23"/>
    <mergeCell ref="D20:D23"/>
    <mergeCell ref="E20:E23"/>
    <mergeCell ref="A32:B35"/>
    <mergeCell ref="D32:D35"/>
    <mergeCell ref="E32:E35"/>
    <mergeCell ref="C32:C35"/>
    <mergeCell ref="A26:B29"/>
    <mergeCell ref="D26:D29"/>
    <mergeCell ref="E26:E29"/>
    <mergeCell ref="A37:B40"/>
    <mergeCell ref="D37:D40"/>
    <mergeCell ref="E37:E40"/>
    <mergeCell ref="C37:C40"/>
    <mergeCell ref="G34:G35"/>
    <mergeCell ref="G37:G38"/>
    <mergeCell ref="G39:G40"/>
    <mergeCell ref="F32:F35"/>
    <mergeCell ref="G32:G33"/>
    <mergeCell ref="G53:G54"/>
    <mergeCell ref="U53:U54"/>
    <mergeCell ref="V53:V56"/>
    <mergeCell ref="G55:G56"/>
    <mergeCell ref="U55:U56"/>
    <mergeCell ref="A53:B56"/>
    <mergeCell ref="C53:C56"/>
    <mergeCell ref="D53:D56"/>
    <mergeCell ref="E53:E56"/>
    <mergeCell ref="F53:F56"/>
    <mergeCell ref="G58:G59"/>
    <mergeCell ref="U58:U59"/>
    <mergeCell ref="V58:V61"/>
    <mergeCell ref="G60:G61"/>
    <mergeCell ref="U60:U61"/>
    <mergeCell ref="A58:B61"/>
    <mergeCell ref="C58:C61"/>
    <mergeCell ref="D58:D61"/>
    <mergeCell ref="E58:E61"/>
    <mergeCell ref="F58:F61"/>
  </mergeCells>
  <conditionalFormatting sqref="V19 V24:V25 V30:V31 V36 V41">
    <cfRule type="cellIs" dxfId="87" priority="497" operator="between">
      <formula>13</formula>
      <formula>25</formula>
    </cfRule>
    <cfRule type="cellIs" dxfId="86" priority="498" operator="between">
      <formula>10</formula>
      <formula>12</formula>
    </cfRule>
    <cfRule type="cellIs" dxfId="85" priority="499" operator="between">
      <formula>4</formula>
      <formula>9</formula>
    </cfRule>
    <cfRule type="cellIs" dxfId="84" priority="500" operator="between">
      <formula>1</formula>
      <formula>3</formula>
    </cfRule>
  </conditionalFormatting>
  <conditionalFormatting sqref="V46">
    <cfRule type="cellIs" dxfId="83" priority="485" operator="between">
      <formula>13</formula>
      <formula>25</formula>
    </cfRule>
    <cfRule type="cellIs" dxfId="82" priority="486" operator="between">
      <formula>10</formula>
      <formula>12</formula>
    </cfRule>
    <cfRule type="cellIs" dxfId="81" priority="487" operator="between">
      <formula>4</formula>
      <formula>9</formula>
    </cfRule>
    <cfRule type="cellIs" dxfId="80" priority="488" operator="between">
      <formula>1</formula>
      <formula>3</formula>
    </cfRule>
  </conditionalFormatting>
  <conditionalFormatting sqref="V51">
    <cfRule type="cellIs" dxfId="79" priority="481" operator="between">
      <formula>13</formula>
      <formula>25</formula>
    </cfRule>
    <cfRule type="cellIs" dxfId="78" priority="482" operator="between">
      <formula>10</formula>
      <formula>12</formula>
    </cfRule>
    <cfRule type="cellIs" dxfId="77" priority="483" operator="between">
      <formula>4</formula>
      <formula>9</formula>
    </cfRule>
    <cfRule type="cellIs" dxfId="76" priority="484" operator="between">
      <formula>1</formula>
      <formula>3</formula>
    </cfRule>
  </conditionalFormatting>
  <conditionalFormatting sqref="V52">
    <cfRule type="cellIs" dxfId="75" priority="465" operator="between">
      <formula>13</formula>
      <formula>25</formula>
    </cfRule>
    <cfRule type="cellIs" dxfId="74" priority="466" operator="between">
      <formula>10</formula>
      <formula>12</formula>
    </cfRule>
    <cfRule type="cellIs" dxfId="73" priority="467" operator="between">
      <formula>4</formula>
      <formula>9</formula>
    </cfRule>
    <cfRule type="cellIs" dxfId="72" priority="468" operator="between">
      <formula>1</formula>
      <formula>3</formula>
    </cfRule>
  </conditionalFormatting>
  <conditionalFormatting sqref="E10:E13 E26:E29 E32:E35 E37:E40 E42:E45 E47:E50 V26:V29 V32:V35 V37:V40 V42:V45 V47:V50">
    <cfRule type="cellIs" dxfId="71" priority="205" operator="between">
      <formula>15</formula>
      <formula>25</formula>
    </cfRule>
    <cfRule type="cellIs" dxfId="70" priority="206" operator="between">
      <formula>7</formula>
      <formula>14</formula>
    </cfRule>
    <cfRule type="cellIs" dxfId="69" priority="207" operator="between">
      <formula>3</formula>
      <formula>6</formula>
    </cfRule>
    <cfRule type="cellIs" dxfId="68" priority="208" operator="between">
      <formula>1</formula>
      <formula>2</formula>
    </cfRule>
  </conditionalFormatting>
  <conditionalFormatting sqref="E15:E18 V15:V18">
    <cfRule type="cellIs" dxfId="67" priority="17" operator="between">
      <formula>15</formula>
      <formula>25</formula>
    </cfRule>
    <cfRule type="cellIs" dxfId="66" priority="18" operator="between">
      <formula>7</formula>
      <formula>14</formula>
    </cfRule>
    <cfRule type="cellIs" dxfId="65" priority="19" operator="between">
      <formula>3</formula>
      <formula>6</formula>
    </cfRule>
    <cfRule type="cellIs" dxfId="64" priority="20" operator="between">
      <formula>1</formula>
      <formula>2</formula>
    </cfRule>
  </conditionalFormatting>
  <conditionalFormatting sqref="V10:V13">
    <cfRule type="cellIs" dxfId="63" priority="13" operator="between">
      <formula>15</formula>
      <formula>25</formula>
    </cfRule>
    <cfRule type="cellIs" dxfId="62" priority="14" operator="between">
      <formula>7</formula>
      <formula>14</formula>
    </cfRule>
    <cfRule type="cellIs" dxfId="61" priority="15" operator="between">
      <formula>3</formula>
      <formula>6</formula>
    </cfRule>
    <cfRule type="cellIs" dxfId="60" priority="16" operator="between">
      <formula>1</formula>
      <formula>2</formula>
    </cfRule>
  </conditionalFormatting>
  <conditionalFormatting sqref="E20:E23 V20:V23">
    <cfRule type="cellIs" dxfId="59" priority="9" operator="between">
      <formula>15</formula>
      <formula>25</formula>
    </cfRule>
    <cfRule type="cellIs" dxfId="58" priority="10" operator="between">
      <formula>7</formula>
      <formula>14</formula>
    </cfRule>
    <cfRule type="cellIs" dxfId="57" priority="11" operator="between">
      <formula>3</formula>
      <formula>6</formula>
    </cfRule>
    <cfRule type="cellIs" dxfId="56" priority="12" operator="between">
      <formula>1</formula>
      <formula>2</formula>
    </cfRule>
  </conditionalFormatting>
  <conditionalFormatting sqref="E53:E56 V53:V56">
    <cfRule type="cellIs" dxfId="55" priority="5" operator="between">
      <formula>15</formula>
      <formula>25</formula>
    </cfRule>
    <cfRule type="cellIs" dxfId="54" priority="6" operator="between">
      <formula>7</formula>
      <formula>14</formula>
    </cfRule>
    <cfRule type="cellIs" dxfId="53" priority="7" operator="between">
      <formula>3</formula>
      <formula>6</formula>
    </cfRule>
    <cfRule type="cellIs" dxfId="52" priority="8" operator="between">
      <formula>1</formula>
      <formula>2</formula>
    </cfRule>
  </conditionalFormatting>
  <conditionalFormatting sqref="E58:E61 V58:V61">
    <cfRule type="cellIs" dxfId="51" priority="1" operator="between">
      <formula>15</formula>
      <formula>25</formula>
    </cfRule>
    <cfRule type="cellIs" dxfId="50" priority="2" operator="between">
      <formula>7</formula>
      <formula>14</formula>
    </cfRule>
    <cfRule type="cellIs" dxfId="49" priority="3" operator="between">
      <formula>3</formula>
      <formula>6</formula>
    </cfRule>
    <cfRule type="cellIs" dxfId="48" priority="4" operator="between">
      <formula>1</formula>
      <formula>2</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E00-000000000000}">
          <x14:formula1>
            <xm:f>'Base calculos'!$Q$6:$Q$8</xm:f>
          </x14:formula1>
          <xm:sqref>F10:F12 F15:F17 F26:F28 F32:F34 F37:F39 F42:F44 F47:F49 F20:F22 F53:F55 F58:F60</xm:sqref>
        </x14:dataValidation>
        <x14:dataValidation type="list" allowBlank="1" showInputMessage="1" showErrorMessage="1" xr:uid="{00000000-0002-0000-0E00-000001000000}">
          <x14:formula1>
            <xm:f>'Base calculos'!$AG$2:$AG$3</xm:f>
          </x14:formula1>
          <xm:sqref>N47:N50 N10:N13 N15:N18 N26:N29 N32:N35 N37:N40 N42:N45 N20:N23 N53:N56 N58:N61</xm:sqref>
        </x14:dataValidation>
        <x14:dataValidation type="list" allowBlank="1" showInputMessage="1" showErrorMessage="1" xr:uid="{00000000-0002-0000-0E00-000002000000}">
          <x14:formula1>
            <xm:f>'Base calculos'!$AJ$2:$AJ$3</xm:f>
          </x14:formula1>
          <xm:sqref>P47:P50 P10:P13 P15:P18 P26:P29 P32:P35 P37:P40 P42:P45 P20:P23 P53:P56 P58:P61</xm:sqref>
        </x14:dataValidation>
        <x14:dataValidation type="list" allowBlank="1" showInputMessage="1" showErrorMessage="1" xr:uid="{00000000-0002-0000-0E00-000003000000}">
          <x14:formula1>
            <xm:f>'Base calculos'!$AM$2:$AM$3</xm:f>
          </x14:formula1>
          <xm:sqref>R42:R45 R10:R13 R47:R50 R15:R18 R26:R29 R32:R35 R37:R40 R20:R23 R53:R56 R58:R61</xm:sqref>
        </x14:dataValidation>
        <x14:dataValidation type="list" allowBlank="1" showInputMessage="1" showErrorMessage="1" xr:uid="{00000000-0002-0000-0E00-000004000000}">
          <x14:formula1>
            <xm:f>'Base calculos'!$AP$2:$AP$3</xm:f>
          </x14:formula1>
          <xm:sqref>J42:J45 J10:J13 J47:J50 J15:J18 J26:J29 J32:J35 J37:J40 J20:J23 J53:J56 J58:J61</xm:sqref>
        </x14:dataValidation>
        <x14:dataValidation type="list" allowBlank="1" showInputMessage="1" showErrorMessage="1" xr:uid="{00000000-0002-0000-0E00-000005000000}">
          <x14:formula1>
            <xm:f>'Base calculos'!$AD$2:$AD$3</xm:f>
          </x14:formula1>
          <xm:sqref>L47:L50 L10:L13 L15:L18 L26:L29 L32:L35 L37:L40 L42:L45 L20:L23 L53:L56 L58:L61</xm:sqref>
        </x14:dataValidation>
        <x14:dataValidation type="list" allowBlank="1" showInputMessage="1" showErrorMessage="1" xr:uid="{00000000-0002-0000-0E00-000006000000}">
          <x14:formula1>
            <xm:f>'Base calculos'!$Y$2:$Z$2</xm:f>
          </x14:formula1>
          <xm:sqref>G10:G11 G15:G16 G26:G27 G32:G33 G37:G38 G42:G43 G47:G48 G20:G21 G53:G54 G58:G59</xm:sqref>
        </x14:dataValidation>
        <x14:dataValidation type="list" allowBlank="1" showInputMessage="1" showErrorMessage="1" xr:uid="{00000000-0002-0000-0E00-000007000000}">
          <x14:formula1>
            <xm:f>'Base calculos'!$Y$3:$Z$3</xm:f>
          </x14:formula1>
          <xm:sqref>G12:G13 G17:G18 G28:G29 G34:G35 G39:G40 G44:G45 G49:G50 G22:G23 G55:G56 G60:G61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F28"/>
  <sheetViews>
    <sheetView topLeftCell="A19" zoomScale="70" zoomScaleNormal="70" workbookViewId="0">
      <selection activeCell="G23" sqref="G23"/>
    </sheetView>
  </sheetViews>
  <sheetFormatPr baseColWidth="10" defaultColWidth="11.42578125" defaultRowHeight="15" x14ac:dyDescent="0.25"/>
  <cols>
    <col min="1" max="1" width="5.28515625" style="146" customWidth="1"/>
    <col min="2" max="2" width="40.28515625" style="146" customWidth="1"/>
    <col min="3" max="3" width="41.5703125" style="146" customWidth="1"/>
    <col min="4" max="4" width="21.85546875" style="146" customWidth="1"/>
    <col min="5" max="5" width="27" style="146" customWidth="1"/>
    <col min="6" max="6" width="21.140625" style="146" customWidth="1"/>
    <col min="7" max="16384" width="11.42578125" style="146"/>
  </cols>
  <sheetData>
    <row r="1" spans="1:6" ht="8.25" customHeight="1" x14ac:dyDescent="0.25"/>
    <row r="2" spans="1:6" ht="27" x14ac:dyDescent="0.5">
      <c r="A2" s="546" t="s">
        <v>418</v>
      </c>
      <c r="B2" s="547"/>
      <c r="C2" s="547"/>
      <c r="D2" s="547"/>
      <c r="E2" s="547"/>
      <c r="F2" s="547"/>
    </row>
    <row r="3" spans="1:6" ht="8.25" customHeight="1" x14ac:dyDescent="0.25"/>
    <row r="4" spans="1:6" ht="45.75" hidden="1" customHeight="1" x14ac:dyDescent="0.25">
      <c r="A4" s="543" t="s">
        <v>318</v>
      </c>
      <c r="B4" s="544"/>
      <c r="C4" s="541" t="s">
        <v>413</v>
      </c>
      <c r="D4" s="542"/>
      <c r="E4" s="542"/>
      <c r="F4" s="542"/>
    </row>
    <row r="5" spans="1:6" ht="6" hidden="1" customHeight="1" x14ac:dyDescent="0.25"/>
    <row r="6" spans="1:6" ht="75" hidden="1" customHeight="1" x14ac:dyDescent="0.25">
      <c r="A6" s="545" t="s">
        <v>443</v>
      </c>
      <c r="B6" s="545"/>
      <c r="C6" s="545"/>
      <c r="D6" s="545"/>
      <c r="E6" s="545"/>
      <c r="F6" s="545"/>
    </row>
    <row r="7" spans="1:6" ht="7.5" customHeight="1" x14ac:dyDescent="0.25"/>
    <row r="8" spans="1:6" ht="57" thickBot="1" x14ac:dyDescent="0.3">
      <c r="A8" s="203" t="s">
        <v>374</v>
      </c>
      <c r="B8" s="204" t="s">
        <v>850</v>
      </c>
      <c r="C8" s="204" t="s">
        <v>858</v>
      </c>
      <c r="D8" s="234" t="s">
        <v>430</v>
      </c>
      <c r="E8" s="235" t="s">
        <v>414</v>
      </c>
      <c r="F8" s="235" t="s">
        <v>832</v>
      </c>
    </row>
    <row r="9" spans="1:6" ht="66" customHeight="1" thickTop="1" thickBot="1" x14ac:dyDescent="0.3">
      <c r="A9" s="190">
        <v>1</v>
      </c>
      <c r="B9" s="191">
        <f>'Etapa 2 Análisis R.Control'!C10</f>
        <v>0</v>
      </c>
      <c r="C9" s="191">
        <f>'Etapa 2 Análisis R.Control'!D10</f>
        <v>0</v>
      </c>
      <c r="D9" s="202" t="e">
        <f>'Etapa 2 Análisis R.Control'!V10</f>
        <v>#VALUE!</v>
      </c>
      <c r="E9" s="192"/>
      <c r="F9" s="314"/>
    </row>
    <row r="10" spans="1:6" ht="10.5" customHeight="1" thickTop="1" thickBot="1" x14ac:dyDescent="0.3">
      <c r="A10" s="187"/>
      <c r="B10" s="187"/>
      <c r="C10" s="189"/>
      <c r="D10" s="194"/>
      <c r="E10" s="242"/>
      <c r="F10" s="315"/>
    </row>
    <row r="11" spans="1:6" ht="66" customHeight="1" thickTop="1" thickBot="1" x14ac:dyDescent="0.3">
      <c r="A11" s="190">
        <v>2</v>
      </c>
      <c r="B11" s="191">
        <f>'Etapa 2 Análisis R.Control'!C15</f>
        <v>0</v>
      </c>
      <c r="C11" s="191">
        <f>'Etapa 2 Análisis R.Control'!D15</f>
        <v>0</v>
      </c>
      <c r="D11" s="202" t="e">
        <f>'Etapa 2 Análisis R.Control'!V15</f>
        <v>#VALUE!</v>
      </c>
      <c r="E11" s="192"/>
      <c r="F11" s="316"/>
    </row>
    <row r="12" spans="1:6" ht="12.75" customHeight="1" thickTop="1" thickBot="1" x14ac:dyDescent="0.3">
      <c r="A12" s="187"/>
      <c r="B12" s="187"/>
      <c r="C12" s="189"/>
      <c r="D12" s="194"/>
      <c r="E12" s="242"/>
      <c r="F12" s="315"/>
    </row>
    <row r="13" spans="1:6" ht="66" customHeight="1" thickTop="1" thickBot="1" x14ac:dyDescent="0.3">
      <c r="A13" s="190">
        <v>3</v>
      </c>
      <c r="B13" s="191">
        <f>'Etapa 2 Análisis R.Control'!C20</f>
        <v>0</v>
      </c>
      <c r="C13" s="191">
        <f>'Etapa 2 Análisis R.Control'!D20</f>
        <v>0</v>
      </c>
      <c r="D13" s="202" t="e">
        <f>+'Etapa 2 Análisis R.Control'!V20</f>
        <v>#VALUE!</v>
      </c>
      <c r="E13" s="192"/>
      <c r="F13" s="314"/>
    </row>
    <row r="14" spans="1:6" ht="12" customHeight="1" thickTop="1" thickBot="1" x14ac:dyDescent="0.3">
      <c r="A14" s="187"/>
      <c r="B14" s="187"/>
      <c r="C14" s="189"/>
      <c r="D14" s="194"/>
      <c r="E14" s="242"/>
      <c r="F14" s="315"/>
    </row>
    <row r="15" spans="1:6" ht="66" customHeight="1" thickTop="1" thickBot="1" x14ac:dyDescent="0.3">
      <c r="A15" s="190">
        <v>4</v>
      </c>
      <c r="B15" s="191">
        <f>'Etapa 2 Análisis R.Control'!C26</f>
        <v>0</v>
      </c>
      <c r="C15" s="191">
        <f>'Etapa 2 Análisis R.Control'!D26</f>
        <v>0</v>
      </c>
      <c r="D15" s="202" t="e">
        <f>'Etapa 2 Análisis R.Control'!V26</f>
        <v>#VALUE!</v>
      </c>
      <c r="E15" s="192"/>
      <c r="F15" s="314"/>
    </row>
    <row r="16" spans="1:6" ht="11.25" customHeight="1" thickTop="1" thickBot="1" x14ac:dyDescent="0.3">
      <c r="A16" s="187"/>
      <c r="B16" s="187"/>
      <c r="C16" s="189"/>
      <c r="D16" s="194"/>
      <c r="E16" s="242"/>
      <c r="F16" s="315"/>
    </row>
    <row r="17" spans="1:6" ht="66" customHeight="1" thickTop="1" thickBot="1" x14ac:dyDescent="0.3">
      <c r="A17" s="190">
        <v>5</v>
      </c>
      <c r="B17" s="191">
        <f>'Etapa 2 Análisis R.Control'!C32</f>
        <v>0</v>
      </c>
      <c r="C17" s="191">
        <f>'Etapa 2 Análisis R.Control'!D32</f>
        <v>0</v>
      </c>
      <c r="D17" s="202" t="e">
        <f>+'Etapa 2 Análisis R.Control'!V32</f>
        <v>#VALUE!</v>
      </c>
      <c r="E17" s="192"/>
      <c r="F17" s="314"/>
    </row>
    <row r="18" spans="1:6" ht="12" customHeight="1" thickTop="1" thickBot="1" x14ac:dyDescent="0.3">
      <c r="A18" s="187"/>
      <c r="B18" s="187"/>
      <c r="C18" s="189"/>
      <c r="D18" s="194"/>
      <c r="E18" s="242"/>
      <c r="F18" s="315"/>
    </row>
    <row r="19" spans="1:6" ht="66" customHeight="1" thickTop="1" thickBot="1" x14ac:dyDescent="0.3">
      <c r="A19" s="190">
        <v>6</v>
      </c>
      <c r="B19" s="191">
        <f>'Etapa 2 Análisis R.Control'!C37</f>
        <v>0</v>
      </c>
      <c r="C19" s="191">
        <f>'Etapa 2 Análisis R.Control'!D37</f>
        <v>0</v>
      </c>
      <c r="D19" s="202" t="e">
        <f>'Etapa 2 Análisis R.Control'!V37</f>
        <v>#VALUE!</v>
      </c>
      <c r="E19" s="192"/>
      <c r="F19" s="314"/>
    </row>
    <row r="20" spans="1:6" ht="9" customHeight="1" thickTop="1" thickBot="1" x14ac:dyDescent="0.3">
      <c r="A20" s="187"/>
      <c r="B20" s="187"/>
      <c r="C20" s="189"/>
      <c r="D20" s="194"/>
      <c r="E20" s="242"/>
      <c r="F20" s="315"/>
    </row>
    <row r="21" spans="1:6" ht="66" customHeight="1" thickTop="1" thickBot="1" x14ac:dyDescent="0.3">
      <c r="A21" s="190">
        <v>7</v>
      </c>
      <c r="B21" s="191">
        <f>'Etapa 2 Análisis R.Control'!C42</f>
        <v>0</v>
      </c>
      <c r="C21" s="191">
        <f>'Etapa 2 Análisis R.Control'!D42</f>
        <v>0</v>
      </c>
      <c r="D21" s="202" t="e">
        <f>'Etapa 2 Análisis R.Control'!V42</f>
        <v>#VALUE!</v>
      </c>
      <c r="E21" s="192"/>
      <c r="F21" s="314"/>
    </row>
    <row r="22" spans="1:6" ht="9.75" customHeight="1" thickTop="1" thickBot="1" x14ac:dyDescent="0.3">
      <c r="A22" s="187"/>
      <c r="B22" s="187"/>
      <c r="C22" s="189"/>
      <c r="D22" s="194"/>
      <c r="E22" s="242"/>
      <c r="F22" s="315"/>
    </row>
    <row r="23" spans="1:6" ht="66" customHeight="1" thickTop="1" thickBot="1" x14ac:dyDescent="0.3">
      <c r="A23" s="190">
        <v>8</v>
      </c>
      <c r="B23" s="191">
        <f>'Etapa 2 Análisis R.Control'!C47</f>
        <v>0</v>
      </c>
      <c r="C23" s="191">
        <f>'Etapa 2 Análisis R.Control'!D47</f>
        <v>0</v>
      </c>
      <c r="D23" s="202" t="e">
        <f>+'Etapa 2 Análisis R.Control'!V47</f>
        <v>#VALUE!</v>
      </c>
      <c r="E23" s="192"/>
      <c r="F23" s="314"/>
    </row>
    <row r="24" spans="1:6" ht="16.5" thickTop="1" thickBot="1" x14ac:dyDescent="0.3"/>
    <row r="25" spans="1:6" ht="66" customHeight="1" thickTop="1" thickBot="1" x14ac:dyDescent="0.3">
      <c r="A25" s="190">
        <v>9</v>
      </c>
      <c r="B25" s="191" t="e">
        <f>'Etapa 2 Análisis R.Control'!#REF!</f>
        <v>#REF!</v>
      </c>
      <c r="C25" s="191" t="e">
        <f>'Etapa 2 Análisis R.Control'!#REF!</f>
        <v>#REF!</v>
      </c>
      <c r="D25" s="202" t="e">
        <f>+'Etapa 2 Análisis R.Control'!#REF!</f>
        <v>#REF!</v>
      </c>
      <c r="E25" s="192"/>
      <c r="F25" s="314"/>
    </row>
    <row r="26" spans="1:6" ht="16.5" thickTop="1" thickBot="1" x14ac:dyDescent="0.3"/>
    <row r="27" spans="1:6" ht="66" customHeight="1" thickTop="1" thickBot="1" x14ac:dyDescent="0.3">
      <c r="A27" s="190">
        <v>10</v>
      </c>
      <c r="B27" s="191" t="e">
        <f>'Etapa 2 Análisis R.Control'!#REF!</f>
        <v>#REF!</v>
      </c>
      <c r="C27" s="191" t="e">
        <f>'Etapa 2 Análisis R.Control'!#REF!</f>
        <v>#REF!</v>
      </c>
      <c r="D27" s="202" t="e">
        <f>+'Etapa 2 Análisis R.Control'!#REF!</f>
        <v>#REF!</v>
      </c>
      <c r="E27" s="192"/>
      <c r="F27" s="314"/>
    </row>
    <row r="28" spans="1:6" ht="15.75" thickTop="1" x14ac:dyDescent="0.25"/>
  </sheetData>
  <mergeCells count="4">
    <mergeCell ref="C4:F4"/>
    <mergeCell ref="A4:B4"/>
    <mergeCell ref="A6:F6"/>
    <mergeCell ref="A2:F2"/>
  </mergeCells>
  <conditionalFormatting sqref="D9:D22">
    <cfRule type="cellIs" dxfId="47" priority="29" operator="between">
      <formula>15</formula>
      <formula>25</formula>
    </cfRule>
    <cfRule type="cellIs" dxfId="46" priority="30" operator="between">
      <formula>7</formula>
      <formula>14</formula>
    </cfRule>
    <cfRule type="cellIs" dxfId="45" priority="31" operator="between">
      <formula>3</formula>
      <formula>6</formula>
    </cfRule>
    <cfRule type="cellIs" dxfId="44" priority="32" operator="between">
      <formula>1</formula>
      <formula>2</formula>
    </cfRule>
  </conditionalFormatting>
  <conditionalFormatting sqref="F9:F22">
    <cfRule type="cellIs" dxfId="43" priority="25" operator="between">
      <formula>15</formula>
      <formula>25</formula>
    </cfRule>
    <cfRule type="cellIs" dxfId="42" priority="26" operator="between">
      <formula>7</formula>
      <formula>14</formula>
    </cfRule>
    <cfRule type="cellIs" dxfId="41" priority="27" operator="between">
      <formula>3</formula>
      <formula>6</formula>
    </cfRule>
    <cfRule type="cellIs" dxfId="40" priority="28" operator="between">
      <formula>1</formula>
      <formula>2</formula>
    </cfRule>
  </conditionalFormatting>
  <conditionalFormatting sqref="D23">
    <cfRule type="cellIs" dxfId="39" priority="21" operator="between">
      <formula>15</formula>
      <formula>25</formula>
    </cfRule>
    <cfRule type="cellIs" dxfId="38" priority="22" operator="between">
      <formula>7</formula>
      <formula>14</formula>
    </cfRule>
    <cfRule type="cellIs" dxfId="37" priority="23" operator="between">
      <formula>3</formula>
      <formula>6</formula>
    </cfRule>
    <cfRule type="cellIs" dxfId="36" priority="24" operator="between">
      <formula>1</formula>
      <formula>2</formula>
    </cfRule>
  </conditionalFormatting>
  <conditionalFormatting sqref="F23">
    <cfRule type="cellIs" dxfId="35" priority="17" operator="between">
      <formula>15</formula>
      <formula>25</formula>
    </cfRule>
    <cfRule type="cellIs" dxfId="34" priority="18" operator="between">
      <formula>7</formula>
      <formula>14</formula>
    </cfRule>
    <cfRule type="cellIs" dxfId="33" priority="19" operator="between">
      <formula>3</formula>
      <formula>6</formula>
    </cfRule>
    <cfRule type="cellIs" dxfId="32" priority="20" operator="between">
      <formula>1</formula>
      <formula>2</formula>
    </cfRule>
  </conditionalFormatting>
  <conditionalFormatting sqref="D25">
    <cfRule type="cellIs" dxfId="31" priority="13" operator="between">
      <formula>15</formula>
      <formula>25</formula>
    </cfRule>
    <cfRule type="cellIs" dxfId="30" priority="14" operator="between">
      <formula>7</formula>
      <formula>14</formula>
    </cfRule>
    <cfRule type="cellIs" dxfId="29" priority="15" operator="between">
      <formula>3</formula>
      <formula>6</formula>
    </cfRule>
    <cfRule type="cellIs" dxfId="28" priority="16" operator="between">
      <formula>1</formula>
      <formula>2</formula>
    </cfRule>
  </conditionalFormatting>
  <conditionalFormatting sqref="F25">
    <cfRule type="cellIs" dxfId="27" priority="9" operator="between">
      <formula>15</formula>
      <formula>25</formula>
    </cfRule>
    <cfRule type="cellIs" dxfId="26" priority="10" operator="between">
      <formula>7</formula>
      <formula>14</formula>
    </cfRule>
    <cfRule type="cellIs" dxfId="25" priority="11" operator="between">
      <formula>3</formula>
      <formula>6</formula>
    </cfRule>
    <cfRule type="cellIs" dxfId="24" priority="12" operator="between">
      <formula>1</formula>
      <formula>2</formula>
    </cfRule>
  </conditionalFormatting>
  <conditionalFormatting sqref="D27">
    <cfRule type="cellIs" dxfId="23" priority="5" operator="between">
      <formula>15</formula>
      <formula>25</formula>
    </cfRule>
    <cfRule type="cellIs" dxfId="22" priority="6" operator="between">
      <formula>7</formula>
      <formula>14</formula>
    </cfRule>
    <cfRule type="cellIs" dxfId="21" priority="7" operator="between">
      <formula>3</formula>
      <formula>6</formula>
    </cfRule>
    <cfRule type="cellIs" dxfId="20" priority="8" operator="between">
      <formula>1</formula>
      <formula>2</formula>
    </cfRule>
  </conditionalFormatting>
  <conditionalFormatting sqref="F27">
    <cfRule type="cellIs" dxfId="19" priority="1" operator="between">
      <formula>15</formula>
      <formula>25</formula>
    </cfRule>
    <cfRule type="cellIs" dxfId="18" priority="2" operator="between">
      <formula>7</formula>
      <formula>14</formula>
    </cfRule>
    <cfRule type="cellIs" dxfId="17" priority="3" operator="between">
      <formula>3</formula>
      <formula>6</formula>
    </cfRule>
    <cfRule type="cellIs" dxfId="16" priority="4" operator="between">
      <formula>1</formula>
      <formula>2</formula>
    </cfRule>
  </conditionalFormatting>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'Base calculos'!$Q$7:$Q$8</xm:f>
          </x14:formula1>
          <xm:sqref>E9 E27 E11 E13 E15 E17 E19 E21 E23 E25</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0"/>
  <dimension ref="A1:H57"/>
  <sheetViews>
    <sheetView topLeftCell="A28" zoomScaleNormal="100" workbookViewId="0">
      <selection activeCell="E33" sqref="E33"/>
    </sheetView>
  </sheetViews>
  <sheetFormatPr baseColWidth="10" defaultColWidth="11.42578125" defaultRowHeight="15" x14ac:dyDescent="0.25"/>
  <cols>
    <col min="1" max="1" width="7.42578125" style="146" customWidth="1"/>
    <col min="2" max="3" width="35.28515625" style="146" customWidth="1"/>
    <col min="4" max="4" width="2.42578125" style="146" customWidth="1"/>
    <col min="5" max="5" width="67.28515625" style="146" customWidth="1"/>
    <col min="6" max="6" width="23.85546875" style="146" customWidth="1"/>
    <col min="7" max="7" width="34.140625" style="146" customWidth="1"/>
    <col min="8" max="8" width="33.28515625" style="146" customWidth="1"/>
    <col min="9" max="16384" width="11.42578125" style="146"/>
  </cols>
  <sheetData>
    <row r="1" spans="1:8" ht="7.5" customHeight="1" thickBot="1" x14ac:dyDescent="0.3"/>
    <row r="2" spans="1:8" ht="38.25" thickTop="1" thickBot="1" x14ac:dyDescent="0.75">
      <c r="A2" s="560" t="s">
        <v>436</v>
      </c>
      <c r="B2" s="561"/>
      <c r="C2" s="561"/>
      <c r="D2" s="561"/>
      <c r="E2" s="561"/>
      <c r="F2" s="562"/>
      <c r="G2" s="396"/>
      <c r="H2" s="196"/>
    </row>
    <row r="3" spans="1:8" ht="12" customHeight="1" thickTop="1" x14ac:dyDescent="0.25"/>
    <row r="4" spans="1:8" ht="35.25" hidden="1" customHeight="1" thickTop="1" thickBot="1" x14ac:dyDescent="0.3">
      <c r="A4" s="200"/>
      <c r="B4" s="201" t="s">
        <v>318</v>
      </c>
      <c r="C4" s="565" t="s">
        <v>437</v>
      </c>
      <c r="D4" s="565"/>
      <c r="E4" s="565"/>
      <c r="F4" s="566"/>
      <c r="G4" s="388"/>
    </row>
    <row r="5" spans="1:8" ht="9.75" hidden="1" customHeight="1" thickTop="1" thickBot="1" x14ac:dyDescent="0.3"/>
    <row r="6" spans="1:8" ht="78.75" hidden="1" customHeight="1" thickTop="1" thickBot="1" x14ac:dyDescent="0.3">
      <c r="A6" s="200"/>
      <c r="B6" s="563" t="s">
        <v>467</v>
      </c>
      <c r="C6" s="563"/>
      <c r="D6" s="563"/>
      <c r="E6" s="563"/>
      <c r="F6" s="564"/>
      <c r="G6" s="397"/>
    </row>
    <row r="7" spans="1:8" ht="8.25" customHeight="1" thickBot="1" x14ac:dyDescent="0.3"/>
    <row r="8" spans="1:8" ht="147" customHeight="1" thickTop="1" thickBot="1" x14ac:dyDescent="0.3">
      <c r="A8" s="196" t="s">
        <v>374</v>
      </c>
      <c r="B8" s="196" t="s">
        <v>850</v>
      </c>
      <c r="C8" s="196" t="s">
        <v>858</v>
      </c>
      <c r="D8" s="198"/>
      <c r="E8" s="199" t="s">
        <v>435</v>
      </c>
      <c r="F8" s="196" t="s">
        <v>434</v>
      </c>
      <c r="G8" s="196" t="s">
        <v>886</v>
      </c>
      <c r="H8" s="196" t="s">
        <v>784</v>
      </c>
    </row>
    <row r="9" spans="1:8" ht="45" customHeight="1" thickTop="1" thickBot="1" x14ac:dyDescent="0.3">
      <c r="A9" s="548">
        <f>+Evaluación!A9</f>
        <v>1</v>
      </c>
      <c r="B9" s="554">
        <f>+Evaluación!B9</f>
        <v>0</v>
      </c>
      <c r="C9" s="554">
        <f>+Evaluación!C9</f>
        <v>0</v>
      </c>
      <c r="D9" s="197" t="s">
        <v>428</v>
      </c>
      <c r="E9" s="246"/>
      <c r="F9" s="253"/>
      <c r="G9" s="253"/>
      <c r="H9" s="263"/>
    </row>
    <row r="10" spans="1:8" ht="79.5" customHeight="1" thickTop="1" thickBot="1" x14ac:dyDescent="0.3">
      <c r="A10" s="549"/>
      <c r="B10" s="555"/>
      <c r="C10" s="555"/>
      <c r="D10" s="197" t="s">
        <v>429</v>
      </c>
      <c r="E10" s="246"/>
      <c r="F10" s="253"/>
      <c r="G10" s="263"/>
      <c r="H10" s="263"/>
    </row>
    <row r="11" spans="1:8" ht="45" customHeight="1" thickTop="1" thickBot="1" x14ac:dyDescent="0.3">
      <c r="A11" s="550"/>
      <c r="B11" s="556"/>
      <c r="C11" s="556"/>
      <c r="D11" s="197" t="s">
        <v>890</v>
      </c>
      <c r="E11" s="246"/>
      <c r="F11" s="253"/>
      <c r="G11" s="253"/>
      <c r="H11" s="253"/>
    </row>
    <row r="12" spans="1:8" ht="12" customHeight="1" thickTop="1" thickBot="1" x14ac:dyDescent="0.3">
      <c r="B12" s="243"/>
      <c r="C12" s="243"/>
      <c r="D12" s="195"/>
      <c r="E12" s="247"/>
      <c r="F12" s="249"/>
      <c r="G12" s="249"/>
    </row>
    <row r="13" spans="1:8" ht="45" customHeight="1" thickTop="1" thickBot="1" x14ac:dyDescent="0.3">
      <c r="A13" s="548">
        <f>+Evaluación!A11</f>
        <v>2</v>
      </c>
      <c r="B13" s="554">
        <f>+Evaluación!B11</f>
        <v>0</v>
      </c>
      <c r="C13" s="557">
        <f>+Evaluación!C11</f>
        <v>0</v>
      </c>
      <c r="D13" s="197" t="s">
        <v>428</v>
      </c>
      <c r="E13" s="246"/>
      <c r="F13" s="253"/>
      <c r="G13" s="253"/>
      <c r="H13" s="263"/>
    </row>
    <row r="14" spans="1:8" ht="45" customHeight="1" thickTop="1" thickBot="1" x14ac:dyDescent="0.3">
      <c r="A14" s="549"/>
      <c r="B14" s="555"/>
      <c r="C14" s="558"/>
      <c r="D14" s="197" t="s">
        <v>429</v>
      </c>
      <c r="E14" s="246"/>
      <c r="F14" s="253"/>
      <c r="G14" s="253"/>
      <c r="H14" s="263"/>
    </row>
    <row r="15" spans="1:8" ht="45" customHeight="1" thickTop="1" thickBot="1" x14ac:dyDescent="0.3">
      <c r="A15" s="549"/>
      <c r="B15" s="555"/>
      <c r="C15" s="558"/>
      <c r="D15" s="197" t="s">
        <v>890</v>
      </c>
      <c r="E15" s="246"/>
      <c r="F15" s="253"/>
      <c r="G15" s="253"/>
      <c r="H15" s="263"/>
    </row>
    <row r="16" spans="1:8" ht="45" customHeight="1" thickTop="1" thickBot="1" x14ac:dyDescent="0.3">
      <c r="A16" s="550"/>
      <c r="B16" s="556"/>
      <c r="C16" s="559"/>
      <c r="D16" s="197" t="s">
        <v>891</v>
      </c>
      <c r="E16" s="246"/>
      <c r="F16" s="253"/>
      <c r="G16" s="253"/>
      <c r="H16" s="263"/>
    </row>
    <row r="17" spans="1:8" ht="18.75" customHeight="1" thickTop="1" thickBot="1" x14ac:dyDescent="0.3">
      <c r="B17" s="243"/>
      <c r="C17" s="243"/>
      <c r="D17" s="195"/>
      <c r="E17" s="247"/>
      <c r="F17" s="249"/>
      <c r="G17" s="249"/>
    </row>
    <row r="18" spans="1:8" ht="78" customHeight="1" thickTop="1" thickBot="1" x14ac:dyDescent="0.3">
      <c r="A18" s="548">
        <f>+Evaluación!A13</f>
        <v>3</v>
      </c>
      <c r="B18" s="554">
        <f>+Evaluación!B13</f>
        <v>0</v>
      </c>
      <c r="C18" s="557">
        <f>+Evaluación!C13</f>
        <v>0</v>
      </c>
      <c r="D18" s="197" t="s">
        <v>428</v>
      </c>
      <c r="E18" s="246"/>
      <c r="F18" s="253"/>
      <c r="G18" s="263"/>
      <c r="H18" s="263"/>
    </row>
    <row r="19" spans="1:8" ht="45" customHeight="1" thickTop="1" thickBot="1" x14ac:dyDescent="0.3">
      <c r="A19" s="549"/>
      <c r="B19" s="555"/>
      <c r="C19" s="558"/>
      <c r="D19" s="197" t="s">
        <v>429</v>
      </c>
      <c r="E19" s="246"/>
      <c r="F19" s="253"/>
      <c r="G19" s="253"/>
      <c r="H19" s="253"/>
    </row>
    <row r="20" spans="1:8" ht="45" customHeight="1" thickTop="1" thickBot="1" x14ac:dyDescent="0.3">
      <c r="A20" s="549"/>
      <c r="B20" s="555"/>
      <c r="C20" s="558"/>
      <c r="D20" s="197" t="s">
        <v>890</v>
      </c>
      <c r="E20" s="246"/>
      <c r="F20" s="253"/>
      <c r="G20" s="253"/>
      <c r="H20" s="253"/>
    </row>
    <row r="21" spans="1:8" ht="45" customHeight="1" thickTop="1" thickBot="1" x14ac:dyDescent="0.3">
      <c r="A21" s="550"/>
      <c r="B21" s="556"/>
      <c r="C21" s="559"/>
      <c r="D21" s="197" t="s">
        <v>891</v>
      </c>
      <c r="E21" s="246"/>
      <c r="F21" s="253"/>
      <c r="G21" s="253"/>
      <c r="H21" s="253"/>
    </row>
    <row r="22" spans="1:8" ht="16.5" thickTop="1" thickBot="1" x14ac:dyDescent="0.3">
      <c r="B22" s="243"/>
      <c r="C22" s="243"/>
      <c r="D22" s="195"/>
      <c r="E22" s="247"/>
      <c r="F22" s="249"/>
      <c r="G22" s="418"/>
    </row>
    <row r="23" spans="1:8" ht="45" customHeight="1" thickTop="1" thickBot="1" x14ac:dyDescent="0.3">
      <c r="A23" s="548">
        <f>+Evaluación!A15</f>
        <v>4</v>
      </c>
      <c r="B23" s="551">
        <f>+Evaluación!B15</f>
        <v>0</v>
      </c>
      <c r="C23" s="554">
        <f>+Evaluación!C15</f>
        <v>0</v>
      </c>
      <c r="D23" s="197" t="s">
        <v>428</v>
      </c>
      <c r="E23" s="246"/>
      <c r="F23" s="253"/>
      <c r="G23" s="253"/>
      <c r="H23" s="263"/>
    </row>
    <row r="24" spans="1:8" ht="45" customHeight="1" thickTop="1" thickBot="1" x14ac:dyDescent="0.3">
      <c r="A24" s="549"/>
      <c r="B24" s="552"/>
      <c r="C24" s="555"/>
      <c r="D24" s="197" t="s">
        <v>429</v>
      </c>
      <c r="E24" s="246"/>
      <c r="F24" s="253"/>
      <c r="G24" s="253"/>
      <c r="H24" s="317"/>
    </row>
    <row r="25" spans="1:8" ht="45" customHeight="1" thickTop="1" thickBot="1" x14ac:dyDescent="0.3">
      <c r="A25" s="549"/>
      <c r="B25" s="552"/>
      <c r="C25" s="555"/>
      <c r="D25" s="197" t="s">
        <v>890</v>
      </c>
      <c r="E25" s="246"/>
      <c r="F25" s="253"/>
      <c r="G25" s="253"/>
      <c r="H25" s="317"/>
    </row>
    <row r="26" spans="1:8" ht="45" customHeight="1" thickTop="1" thickBot="1" x14ac:dyDescent="0.3">
      <c r="A26" s="550"/>
      <c r="B26" s="553"/>
      <c r="C26" s="556"/>
      <c r="D26" s="197" t="s">
        <v>891</v>
      </c>
      <c r="E26" s="246"/>
      <c r="F26" s="248"/>
      <c r="G26" s="248"/>
      <c r="H26" s="248"/>
    </row>
    <row r="27" spans="1:8" ht="16.5" thickTop="1" thickBot="1" x14ac:dyDescent="0.3">
      <c r="B27" s="243"/>
      <c r="C27" s="243"/>
      <c r="D27" s="195"/>
      <c r="E27" s="247"/>
      <c r="F27" s="249"/>
      <c r="G27" s="249"/>
    </row>
    <row r="28" spans="1:8" ht="45" customHeight="1" thickTop="1" thickBot="1" x14ac:dyDescent="0.3">
      <c r="A28" s="548">
        <f>+Evaluación!A17</f>
        <v>5</v>
      </c>
      <c r="B28" s="551">
        <f>+Evaluación!B17</f>
        <v>0</v>
      </c>
      <c r="C28" s="557">
        <f>+Evaluación!C17</f>
        <v>0</v>
      </c>
      <c r="D28" s="197" t="s">
        <v>428</v>
      </c>
      <c r="E28" s="246"/>
      <c r="F28" s="253"/>
      <c r="G28" s="253"/>
      <c r="H28" s="263"/>
    </row>
    <row r="29" spans="1:8" ht="45" customHeight="1" thickTop="1" thickBot="1" x14ac:dyDescent="0.3">
      <c r="A29" s="549"/>
      <c r="B29" s="552"/>
      <c r="C29" s="558"/>
      <c r="D29" s="197" t="s">
        <v>429</v>
      </c>
      <c r="E29" s="246"/>
      <c r="F29" s="253"/>
      <c r="G29" s="253"/>
      <c r="H29" s="317"/>
    </row>
    <row r="30" spans="1:8" ht="45" customHeight="1" thickTop="1" thickBot="1" x14ac:dyDescent="0.3">
      <c r="A30" s="549"/>
      <c r="B30" s="552"/>
      <c r="C30" s="558"/>
      <c r="D30" s="197" t="s">
        <v>890</v>
      </c>
      <c r="E30" s="246"/>
      <c r="F30" s="253"/>
      <c r="G30" s="253"/>
      <c r="H30" s="317"/>
    </row>
    <row r="31" spans="1:8" ht="45" customHeight="1" thickTop="1" thickBot="1" x14ac:dyDescent="0.3">
      <c r="A31" s="550"/>
      <c r="B31" s="553"/>
      <c r="C31" s="559"/>
      <c r="D31" s="197" t="s">
        <v>891</v>
      </c>
      <c r="E31" s="246"/>
      <c r="F31" s="248"/>
      <c r="G31" s="248"/>
      <c r="H31" s="248"/>
    </row>
    <row r="32" spans="1:8" ht="16.5" thickTop="1" thickBot="1" x14ac:dyDescent="0.3">
      <c r="B32" s="243"/>
      <c r="C32" s="243"/>
      <c r="D32" s="195"/>
      <c r="E32" s="247"/>
      <c r="F32" s="249"/>
      <c r="G32" s="249"/>
    </row>
    <row r="33" spans="1:8" ht="45" customHeight="1" thickTop="1" thickBot="1" x14ac:dyDescent="0.3">
      <c r="A33" s="548">
        <f>+Evaluación!A19</f>
        <v>6</v>
      </c>
      <c r="B33" s="551">
        <f>+Evaluación!B19</f>
        <v>0</v>
      </c>
      <c r="C33" s="554">
        <f>+Evaluación!C19</f>
        <v>0</v>
      </c>
      <c r="D33" s="197" t="s">
        <v>428</v>
      </c>
      <c r="E33" s="246"/>
      <c r="F33" s="253"/>
      <c r="G33" s="253"/>
      <c r="H33" s="253"/>
    </row>
    <row r="34" spans="1:8" ht="45" customHeight="1" thickTop="1" thickBot="1" x14ac:dyDescent="0.3">
      <c r="A34" s="549"/>
      <c r="B34" s="552"/>
      <c r="C34" s="555"/>
      <c r="D34" s="197" t="s">
        <v>429</v>
      </c>
      <c r="E34" s="246"/>
      <c r="F34" s="253"/>
      <c r="G34" s="253"/>
      <c r="H34" s="263"/>
    </row>
    <row r="35" spans="1:8" ht="45" customHeight="1" thickTop="1" thickBot="1" x14ac:dyDescent="0.3">
      <c r="A35" s="549"/>
      <c r="B35" s="552"/>
      <c r="C35" s="555"/>
      <c r="D35" s="197" t="s">
        <v>890</v>
      </c>
      <c r="E35" s="246"/>
      <c r="F35" s="253"/>
      <c r="G35" s="253"/>
      <c r="H35" s="253"/>
    </row>
    <row r="36" spans="1:8" ht="45" customHeight="1" thickTop="1" thickBot="1" x14ac:dyDescent="0.3">
      <c r="A36" s="550"/>
      <c r="B36" s="553"/>
      <c r="C36" s="556"/>
      <c r="D36" s="197" t="s">
        <v>891</v>
      </c>
      <c r="E36" s="246"/>
      <c r="F36" s="248"/>
      <c r="G36" s="248"/>
      <c r="H36" s="248"/>
    </row>
    <row r="37" spans="1:8" ht="16.5" thickTop="1" thickBot="1" x14ac:dyDescent="0.3">
      <c r="B37" s="243"/>
      <c r="C37" s="243"/>
      <c r="D37" s="195"/>
      <c r="E37" s="247"/>
      <c r="F37" s="249"/>
      <c r="G37" s="249"/>
    </row>
    <row r="38" spans="1:8" ht="45" customHeight="1" thickTop="1" thickBot="1" x14ac:dyDescent="0.3">
      <c r="A38" s="548">
        <f>+Evaluación!A21</f>
        <v>7</v>
      </c>
      <c r="B38" s="551">
        <f>+Evaluación!B21</f>
        <v>0</v>
      </c>
      <c r="C38" s="554">
        <f>+Evaluación!C21</f>
        <v>0</v>
      </c>
      <c r="D38" s="197" t="s">
        <v>428</v>
      </c>
      <c r="E38" s="246"/>
      <c r="F38" s="253"/>
      <c r="G38" s="263"/>
      <c r="H38" s="263"/>
    </row>
    <row r="39" spans="1:8" ht="45" customHeight="1" thickTop="1" thickBot="1" x14ac:dyDescent="0.3">
      <c r="A39" s="549"/>
      <c r="B39" s="552"/>
      <c r="C39" s="555"/>
      <c r="D39" s="197" t="s">
        <v>429</v>
      </c>
      <c r="E39" s="246"/>
      <c r="F39" s="253"/>
      <c r="G39" s="253"/>
      <c r="H39" s="263"/>
    </row>
    <row r="40" spans="1:8" ht="45" customHeight="1" thickTop="1" thickBot="1" x14ac:dyDescent="0.3">
      <c r="A40" s="549"/>
      <c r="B40" s="552"/>
      <c r="C40" s="555"/>
      <c r="D40" s="197" t="s">
        <v>890</v>
      </c>
      <c r="E40" s="246"/>
      <c r="F40" s="253"/>
      <c r="G40" s="253"/>
      <c r="H40" s="263"/>
    </row>
    <row r="41" spans="1:8" ht="45" customHeight="1" thickTop="1" thickBot="1" x14ac:dyDescent="0.3">
      <c r="A41" s="550"/>
      <c r="B41" s="553"/>
      <c r="C41" s="556"/>
      <c r="D41" s="197" t="s">
        <v>891</v>
      </c>
      <c r="E41" s="246"/>
      <c r="F41" s="248"/>
      <c r="G41" s="248"/>
      <c r="H41" s="248"/>
    </row>
    <row r="42" spans="1:8" ht="16.5" thickTop="1" thickBot="1" x14ac:dyDescent="0.3">
      <c r="B42" s="243"/>
      <c r="C42" s="243"/>
      <c r="D42" s="195"/>
      <c r="E42" s="247"/>
      <c r="F42" s="249"/>
      <c r="G42" s="249"/>
      <c r="H42" s="249"/>
    </row>
    <row r="43" spans="1:8" ht="45" customHeight="1" thickTop="1" thickBot="1" x14ac:dyDescent="0.3">
      <c r="A43" s="548">
        <f>+Evaluación!A23</f>
        <v>8</v>
      </c>
      <c r="B43" s="551">
        <f>+Evaluación!B23</f>
        <v>0</v>
      </c>
      <c r="C43" s="551">
        <f>+Evaluación!C23</f>
        <v>0</v>
      </c>
      <c r="D43" s="197" t="s">
        <v>428</v>
      </c>
      <c r="E43" s="246"/>
      <c r="F43" s="253"/>
      <c r="G43" s="253"/>
      <c r="H43" s="263"/>
    </row>
    <row r="44" spans="1:8" ht="45" customHeight="1" thickTop="1" thickBot="1" x14ac:dyDescent="0.3">
      <c r="A44" s="549"/>
      <c r="B44" s="552"/>
      <c r="C44" s="552"/>
      <c r="D44" s="197" t="s">
        <v>429</v>
      </c>
      <c r="E44" s="246"/>
      <c r="F44" s="253"/>
      <c r="G44" s="253"/>
      <c r="H44" s="263"/>
    </row>
    <row r="45" spans="1:8" ht="45" customHeight="1" thickTop="1" thickBot="1" x14ac:dyDescent="0.3">
      <c r="A45" s="549"/>
      <c r="B45" s="552"/>
      <c r="C45" s="552"/>
      <c r="D45" s="197" t="s">
        <v>890</v>
      </c>
      <c r="E45" s="246"/>
      <c r="F45" s="253"/>
      <c r="G45" s="253"/>
      <c r="H45" s="263"/>
    </row>
    <row r="46" spans="1:8" ht="45" customHeight="1" thickTop="1" thickBot="1" x14ac:dyDescent="0.3">
      <c r="A46" s="550"/>
      <c r="B46" s="553"/>
      <c r="C46" s="553"/>
      <c r="D46" s="197" t="s">
        <v>891</v>
      </c>
      <c r="E46" s="246"/>
      <c r="F46" s="248"/>
      <c r="G46" s="248"/>
      <c r="H46" s="248"/>
    </row>
    <row r="47" spans="1:8" ht="16.5" thickTop="1" thickBot="1" x14ac:dyDescent="0.3">
      <c r="B47" s="243"/>
      <c r="C47" s="243"/>
      <c r="D47" s="195"/>
      <c r="E47" s="247"/>
      <c r="F47" s="249"/>
      <c r="G47" s="249"/>
      <c r="H47" s="249"/>
    </row>
    <row r="48" spans="1:8" ht="45" customHeight="1" thickTop="1" thickBot="1" x14ac:dyDescent="0.3">
      <c r="A48" s="548">
        <v>9</v>
      </c>
      <c r="B48" s="551">
        <f>+Evaluación!B28</f>
        <v>0</v>
      </c>
      <c r="C48" s="551">
        <f>+Evaluación!C28</f>
        <v>0</v>
      </c>
      <c r="D48" s="197" t="s">
        <v>428</v>
      </c>
      <c r="E48" s="246"/>
      <c r="F48" s="253"/>
      <c r="G48" s="253"/>
      <c r="H48" s="263"/>
    </row>
    <row r="49" spans="1:8" ht="45" customHeight="1" thickTop="1" thickBot="1" x14ac:dyDescent="0.3">
      <c r="A49" s="549"/>
      <c r="B49" s="552"/>
      <c r="C49" s="552"/>
      <c r="D49" s="197" t="s">
        <v>429</v>
      </c>
      <c r="E49" s="246"/>
      <c r="F49" s="253"/>
      <c r="G49" s="253"/>
      <c r="H49" s="263"/>
    </row>
    <row r="50" spans="1:8" ht="45" customHeight="1" thickTop="1" thickBot="1" x14ac:dyDescent="0.3">
      <c r="A50" s="549"/>
      <c r="B50" s="552"/>
      <c r="C50" s="552"/>
      <c r="D50" s="197" t="s">
        <v>890</v>
      </c>
      <c r="E50" s="246"/>
      <c r="F50" s="253"/>
      <c r="G50" s="253"/>
      <c r="H50" s="263"/>
    </row>
    <row r="51" spans="1:8" ht="45" customHeight="1" thickTop="1" thickBot="1" x14ac:dyDescent="0.3">
      <c r="A51" s="550"/>
      <c r="B51" s="553"/>
      <c r="C51" s="553"/>
      <c r="D51" s="197" t="s">
        <v>891</v>
      </c>
      <c r="E51" s="246"/>
      <c r="F51" s="248"/>
      <c r="G51" s="248"/>
      <c r="H51" s="248"/>
    </row>
    <row r="52" spans="1:8" ht="16.5" thickTop="1" thickBot="1" x14ac:dyDescent="0.3"/>
    <row r="53" spans="1:8" ht="45" customHeight="1" thickTop="1" thickBot="1" x14ac:dyDescent="0.3">
      <c r="A53" s="548">
        <v>10</v>
      </c>
      <c r="B53" s="551">
        <f>+Evaluación!B33</f>
        <v>0</v>
      </c>
      <c r="C53" s="551">
        <f>+Evaluación!C33</f>
        <v>0</v>
      </c>
      <c r="D53" s="197" t="s">
        <v>428</v>
      </c>
      <c r="E53" s="246"/>
      <c r="F53" s="253"/>
      <c r="G53" s="253"/>
      <c r="H53" s="263"/>
    </row>
    <row r="54" spans="1:8" ht="45" customHeight="1" thickTop="1" thickBot="1" x14ac:dyDescent="0.3">
      <c r="A54" s="549"/>
      <c r="B54" s="552"/>
      <c r="C54" s="552"/>
      <c r="D54" s="197" t="s">
        <v>429</v>
      </c>
      <c r="E54" s="246"/>
      <c r="F54" s="253"/>
      <c r="G54" s="253"/>
      <c r="H54" s="263"/>
    </row>
    <row r="55" spans="1:8" ht="45" customHeight="1" thickTop="1" thickBot="1" x14ac:dyDescent="0.3">
      <c r="A55" s="549"/>
      <c r="B55" s="552"/>
      <c r="C55" s="552"/>
      <c r="D55" s="197" t="s">
        <v>890</v>
      </c>
      <c r="E55" s="246"/>
      <c r="F55" s="253"/>
      <c r="G55" s="253"/>
      <c r="H55" s="263"/>
    </row>
    <row r="56" spans="1:8" ht="45" customHeight="1" thickTop="1" thickBot="1" x14ac:dyDescent="0.3">
      <c r="A56" s="550"/>
      <c r="B56" s="553"/>
      <c r="C56" s="553"/>
      <c r="D56" s="197" t="s">
        <v>891</v>
      </c>
      <c r="E56" s="246"/>
      <c r="F56" s="248"/>
      <c r="G56" s="248"/>
      <c r="H56" s="248"/>
    </row>
    <row r="57" spans="1:8" ht="15.75" thickTop="1" x14ac:dyDescent="0.25"/>
  </sheetData>
  <mergeCells count="33">
    <mergeCell ref="A2:F2"/>
    <mergeCell ref="A9:A11"/>
    <mergeCell ref="A13:A16"/>
    <mergeCell ref="B9:B11"/>
    <mergeCell ref="B13:B16"/>
    <mergeCell ref="B6:F6"/>
    <mergeCell ref="C4:F4"/>
    <mergeCell ref="A18:A21"/>
    <mergeCell ref="C9:C11"/>
    <mergeCell ref="C13:C16"/>
    <mergeCell ref="C18:C21"/>
    <mergeCell ref="B18:B21"/>
    <mergeCell ref="B23:B26"/>
    <mergeCell ref="B28:B31"/>
    <mergeCell ref="B33:B36"/>
    <mergeCell ref="B38:B41"/>
    <mergeCell ref="A23:A26"/>
    <mergeCell ref="A28:A31"/>
    <mergeCell ref="A33:A36"/>
    <mergeCell ref="A38:A41"/>
    <mergeCell ref="C23:C26"/>
    <mergeCell ref="C28:C31"/>
    <mergeCell ref="C33:C36"/>
    <mergeCell ref="C38:C41"/>
    <mergeCell ref="C43:C46"/>
    <mergeCell ref="A53:A56"/>
    <mergeCell ref="B53:B56"/>
    <mergeCell ref="C53:C56"/>
    <mergeCell ref="A43:A46"/>
    <mergeCell ref="B43:B46"/>
    <mergeCell ref="A48:A51"/>
    <mergeCell ref="B48:B51"/>
    <mergeCell ref="C48:C51"/>
  </mergeCells>
  <pageMargins left="0.7" right="0.7" top="0.75" bottom="0.75" header="0.3" footer="0.3"/>
  <pageSetup orientation="portrait" horizontalDpi="0" verticalDpi="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
    <pageSetUpPr fitToPage="1"/>
  </sheetPr>
  <dimension ref="A1:P23"/>
  <sheetViews>
    <sheetView topLeftCell="A4" zoomScale="80" zoomScaleNormal="80" zoomScaleSheetLayoutView="30" workbookViewId="0">
      <selection activeCell="D20" sqref="D20"/>
    </sheetView>
  </sheetViews>
  <sheetFormatPr baseColWidth="10" defaultColWidth="11.42578125" defaultRowHeight="15" x14ac:dyDescent="0.25"/>
  <cols>
    <col min="1" max="1" width="1" style="146" customWidth="1"/>
    <col min="2" max="2" width="4.85546875" style="146" customWidth="1"/>
    <col min="3" max="3" width="35" style="146" customWidth="1"/>
    <col min="4" max="4" width="64.5703125" style="146" customWidth="1"/>
    <col min="5" max="5" width="19.7109375" style="146" customWidth="1"/>
    <col min="6" max="6" width="32.5703125" style="146" customWidth="1"/>
    <col min="7" max="7" width="20.85546875" style="146" customWidth="1"/>
    <col min="8" max="8" width="32.5703125" style="146" hidden="1" customWidth="1"/>
    <col min="9" max="9" width="32.5703125" style="146" customWidth="1"/>
    <col min="10" max="10" width="19" style="146" customWidth="1"/>
    <col min="11" max="11" width="3.28515625" style="146" customWidth="1"/>
    <col min="12" max="12" width="55.140625" style="9" customWidth="1"/>
    <col min="13" max="14" width="28.7109375" style="146" customWidth="1"/>
    <col min="15" max="15" width="28.28515625" style="146" customWidth="1"/>
    <col min="16" max="16384" width="11.42578125" style="146"/>
  </cols>
  <sheetData>
    <row r="1" spans="2:16" ht="44.25" customHeight="1" thickBot="1" x14ac:dyDescent="0.55000000000000004">
      <c r="C1" s="601" t="s">
        <v>859</v>
      </c>
      <c r="D1" s="601"/>
      <c r="E1" s="601"/>
      <c r="F1" s="601"/>
      <c r="G1" s="601"/>
      <c r="H1" s="601"/>
      <c r="I1" s="601"/>
      <c r="J1" s="601"/>
      <c r="K1" s="601"/>
      <c r="L1" s="601"/>
      <c r="M1" s="601"/>
      <c r="N1" s="601"/>
      <c r="O1" s="601"/>
    </row>
    <row r="2" spans="2:16" s="318" customFormat="1" ht="60" customHeight="1" thickBot="1" x14ac:dyDescent="0.3">
      <c r="B2" s="327"/>
      <c r="C2" s="392" t="str">
        <f>+'Etapa 1 Identificación'!A3</f>
        <v>Proceso</v>
      </c>
      <c r="D2" s="569">
        <f>'Etapa 1 Identificación'!$B$3</f>
        <v>0</v>
      </c>
      <c r="E2" s="570"/>
      <c r="F2" s="570"/>
      <c r="G2" s="571"/>
      <c r="H2" s="319"/>
      <c r="I2" s="319"/>
      <c r="J2" s="603" t="s">
        <v>834</v>
      </c>
      <c r="K2" s="603"/>
      <c r="L2" s="603"/>
      <c r="M2" s="320"/>
      <c r="N2" s="320"/>
      <c r="O2" s="321"/>
      <c r="P2" s="321"/>
    </row>
    <row r="3" spans="2:16" s="318" customFormat="1" ht="121.5" customHeight="1" thickBot="1" x14ac:dyDescent="0.3">
      <c r="C3" s="393" t="str">
        <f>+'Etapa 1 Identificación'!A5</f>
        <v xml:space="preserve">Procedimiento: </v>
      </c>
      <c r="D3" s="572">
        <f>'Etapa 1 Identificación'!$B$5</f>
        <v>0</v>
      </c>
      <c r="E3" s="573"/>
      <c r="F3" s="573"/>
      <c r="G3" s="574"/>
      <c r="H3" s="319"/>
      <c r="I3" s="319"/>
      <c r="J3" s="603"/>
      <c r="K3" s="603"/>
      <c r="L3" s="603"/>
      <c r="M3" s="320"/>
      <c r="N3" s="320"/>
      <c r="O3" s="321"/>
      <c r="P3" s="321"/>
    </row>
    <row r="4" spans="2:16" s="318" customFormat="1" ht="41.25" customHeight="1" thickBot="1" x14ac:dyDescent="0.4">
      <c r="C4" s="387" t="s">
        <v>835</v>
      </c>
      <c r="D4" s="572"/>
      <c r="E4" s="573"/>
      <c r="F4" s="573"/>
      <c r="G4" s="574"/>
      <c r="H4" s="323"/>
      <c r="I4" s="323"/>
      <c r="J4" s="603"/>
      <c r="K4" s="603"/>
      <c r="L4" s="603"/>
      <c r="M4" s="324"/>
      <c r="N4" s="324"/>
      <c r="O4" s="322"/>
      <c r="P4" s="322"/>
    </row>
    <row r="5" spans="2:16" ht="31.9" customHeight="1" thickBot="1" x14ac:dyDescent="0.4">
      <c r="C5" s="326"/>
      <c r="D5" s="326"/>
      <c r="E5" s="605"/>
      <c r="F5" s="606"/>
    </row>
    <row r="6" spans="2:16" s="195" customFormat="1" ht="80.45" customHeight="1" thickBot="1" x14ac:dyDescent="0.3">
      <c r="B6" s="380" t="s">
        <v>374</v>
      </c>
      <c r="C6" s="380" t="str">
        <f>+'Etapa 1 Identificación'!A9</f>
        <v>Descripción del Proceso</v>
      </c>
      <c r="D6" s="380" t="s">
        <v>851</v>
      </c>
      <c r="E6" s="380" t="s">
        <v>850</v>
      </c>
      <c r="F6" s="380" t="s">
        <v>858</v>
      </c>
      <c r="G6" s="380" t="s">
        <v>883</v>
      </c>
      <c r="H6" s="380" t="s">
        <v>852</v>
      </c>
      <c r="I6" s="380" t="s">
        <v>897</v>
      </c>
      <c r="J6" s="380" t="s">
        <v>853</v>
      </c>
      <c r="K6" s="607" t="s">
        <v>435</v>
      </c>
      <c r="L6" s="608"/>
      <c r="M6" s="380" t="s">
        <v>854</v>
      </c>
      <c r="N6" s="380" t="s">
        <v>886</v>
      </c>
      <c r="O6" s="380" t="s">
        <v>784</v>
      </c>
    </row>
    <row r="7" spans="2:16" ht="162" customHeight="1" x14ac:dyDescent="0.25">
      <c r="B7" s="586">
        <v>1</v>
      </c>
      <c r="C7" s="588">
        <f>+'Etapa 1 Identificación'!B9</f>
        <v>0</v>
      </c>
      <c r="D7" s="582"/>
      <c r="E7" s="590">
        <f>Administración!B9</f>
        <v>0</v>
      </c>
      <c r="F7" s="590">
        <f>Administración!C9</f>
        <v>0</v>
      </c>
      <c r="G7" s="575" t="e">
        <f>+'Etapa 1 Identificación'!B29</f>
        <v>#VALUE!</v>
      </c>
      <c r="H7" s="575">
        <f>+Evaluación!F9</f>
        <v>0</v>
      </c>
      <c r="I7" s="577">
        <f>+'Etapa 2 Análisis R.Control'!I10</f>
        <v>0</v>
      </c>
      <c r="J7" s="604" t="e">
        <f>Evaluación!D9</f>
        <v>#VALUE!</v>
      </c>
      <c r="K7" s="389" t="str">
        <f>+Administración!D9</f>
        <v>1)</v>
      </c>
      <c r="L7" s="395">
        <f>+Administración!E9</f>
        <v>0</v>
      </c>
      <c r="M7" s="399">
        <f>+Administración!F9</f>
        <v>0</v>
      </c>
      <c r="N7" s="399">
        <f>+Administración!G9</f>
        <v>0</v>
      </c>
      <c r="O7" s="399">
        <f>+Administración!H9</f>
        <v>0</v>
      </c>
    </row>
    <row r="8" spans="2:16" ht="174" customHeight="1" x14ac:dyDescent="0.25">
      <c r="B8" s="587"/>
      <c r="C8" s="589"/>
      <c r="D8" s="584"/>
      <c r="E8" s="584"/>
      <c r="F8" s="584"/>
      <c r="G8" s="576"/>
      <c r="H8" s="576"/>
      <c r="I8" s="578"/>
      <c r="J8" s="600"/>
      <c r="K8" s="389" t="str">
        <f>+Administración!D10</f>
        <v>2)</v>
      </c>
      <c r="L8" s="395">
        <f>+Administración!E10</f>
        <v>0</v>
      </c>
      <c r="M8" s="399">
        <f>+Administración!F10</f>
        <v>0</v>
      </c>
      <c r="N8" s="399">
        <f>+Administración!G10</f>
        <v>0</v>
      </c>
      <c r="O8" s="399">
        <f>+Administración!H10</f>
        <v>0</v>
      </c>
    </row>
    <row r="9" spans="2:16" ht="129" customHeight="1" x14ac:dyDescent="0.25">
      <c r="B9" s="401">
        <v>2</v>
      </c>
      <c r="C9" s="402">
        <f>+'Etapa 1 Identificación'!C9</f>
        <v>0</v>
      </c>
      <c r="D9" s="403"/>
      <c r="E9" s="403">
        <f>Administración!B13</f>
        <v>0</v>
      </c>
      <c r="F9" s="403">
        <f>Administración!C13</f>
        <v>0</v>
      </c>
      <c r="G9" s="421" t="e">
        <f>+'Etapa 1 Identificación'!C29</f>
        <v>#VALUE!</v>
      </c>
      <c r="H9" s="406">
        <f>+Evaluación!F11</f>
        <v>0</v>
      </c>
      <c r="I9" s="409">
        <f>+'Etapa 2 Análisis R.Control'!I15</f>
        <v>0</v>
      </c>
      <c r="J9" s="404" t="e">
        <f>Evaluación!D11</f>
        <v>#VALUE!</v>
      </c>
      <c r="K9" s="390" t="str">
        <f>+Administración!D13</f>
        <v>1)</v>
      </c>
      <c r="L9" s="395">
        <f>+Administración!E13</f>
        <v>0</v>
      </c>
      <c r="M9" s="399">
        <f>+Administración!F13</f>
        <v>0</v>
      </c>
      <c r="N9" s="399">
        <f>+Administración!G13</f>
        <v>0</v>
      </c>
      <c r="O9" s="399">
        <f>+Administración!H13</f>
        <v>0</v>
      </c>
    </row>
    <row r="10" spans="2:16" ht="75.75" customHeight="1" x14ac:dyDescent="0.25">
      <c r="B10" s="593">
        <v>3</v>
      </c>
      <c r="C10" s="595">
        <f>+'Etapa 1 Identificación'!D9</f>
        <v>0</v>
      </c>
      <c r="D10" s="582"/>
      <c r="E10" s="582">
        <f>Administración!B18</f>
        <v>0</v>
      </c>
      <c r="F10" s="582">
        <f>Administración!C18</f>
        <v>0</v>
      </c>
      <c r="G10" s="576" t="e">
        <f>+'Etapa 1 Identificación'!D29</f>
        <v>#VALUE!</v>
      </c>
      <c r="H10" s="576">
        <f>+Evaluación!F13</f>
        <v>0</v>
      </c>
      <c r="I10" s="579">
        <f>+'Etapa 2 Análisis R.Control'!I20</f>
        <v>0</v>
      </c>
      <c r="J10" s="599" t="e">
        <f>Evaluación!D13</f>
        <v>#VALUE!</v>
      </c>
      <c r="K10" s="390" t="str">
        <f>+Administración!D23</f>
        <v>1)</v>
      </c>
      <c r="L10" s="395">
        <f>+Administración!E18</f>
        <v>0</v>
      </c>
      <c r="M10" s="399">
        <f>+Administración!F18</f>
        <v>0</v>
      </c>
      <c r="N10" s="399">
        <f>+Administración!G18</f>
        <v>0</v>
      </c>
      <c r="O10" s="422">
        <f>+Administración!H18</f>
        <v>0</v>
      </c>
    </row>
    <row r="11" spans="2:16" ht="57" customHeight="1" x14ac:dyDescent="0.25">
      <c r="B11" s="587"/>
      <c r="C11" s="589"/>
      <c r="D11" s="584"/>
      <c r="E11" s="584"/>
      <c r="F11" s="583"/>
      <c r="G11" s="576"/>
      <c r="H11" s="576"/>
      <c r="I11" s="580"/>
      <c r="J11" s="600"/>
      <c r="K11" s="390" t="str">
        <f>+Administración!D19</f>
        <v>2)</v>
      </c>
      <c r="L11" s="395">
        <f>+Administración!E19</f>
        <v>0</v>
      </c>
      <c r="M11" s="399">
        <f>+Administración!F19</f>
        <v>0</v>
      </c>
      <c r="N11" s="399">
        <f>+Administración!G19</f>
        <v>0</v>
      </c>
      <c r="O11" s="422">
        <f>+Administración!H19</f>
        <v>0</v>
      </c>
    </row>
    <row r="12" spans="2:16" ht="52.5" customHeight="1" x14ac:dyDescent="0.25">
      <c r="B12" s="587"/>
      <c r="C12" s="589"/>
      <c r="D12" s="584"/>
      <c r="E12" s="584"/>
      <c r="F12" s="584">
        <f>'Etapa 1 Identificación'!$D$20</f>
        <v>0</v>
      </c>
      <c r="G12" s="576"/>
      <c r="H12" s="576"/>
      <c r="I12" s="580"/>
      <c r="J12" s="600"/>
      <c r="K12" s="390" t="str">
        <f>+Administración!D20</f>
        <v>3)</v>
      </c>
      <c r="L12" s="395">
        <f>+Administración!E20</f>
        <v>0</v>
      </c>
      <c r="M12" s="399">
        <f>+Administración!F20</f>
        <v>0</v>
      </c>
      <c r="N12" s="399">
        <f>+Administración!G20</f>
        <v>0</v>
      </c>
      <c r="O12" s="422">
        <f>+Administración!H20</f>
        <v>0</v>
      </c>
    </row>
    <row r="13" spans="2:16" ht="52.5" customHeight="1" x14ac:dyDescent="0.25">
      <c r="B13" s="594"/>
      <c r="C13" s="596"/>
      <c r="D13" s="585"/>
      <c r="E13" s="585"/>
      <c r="F13" s="585"/>
      <c r="G13" s="600"/>
      <c r="H13" s="600"/>
      <c r="I13" s="578"/>
      <c r="J13" s="602"/>
      <c r="K13" s="390" t="str">
        <f>+Administración!D21</f>
        <v>4)</v>
      </c>
      <c r="L13" s="395">
        <f>+Administración!E21</f>
        <v>0</v>
      </c>
      <c r="M13" s="399">
        <f>+Administración!F21</f>
        <v>0</v>
      </c>
      <c r="N13" s="399">
        <f>+Administración!G21</f>
        <v>0</v>
      </c>
      <c r="O13" s="422">
        <f>+Administración!H21</f>
        <v>0</v>
      </c>
    </row>
    <row r="14" spans="2:16" ht="131.25" customHeight="1" x14ac:dyDescent="0.25">
      <c r="B14" s="401">
        <v>4</v>
      </c>
      <c r="C14" s="403">
        <f>'Etapa 1 Identificación'!$E$9</f>
        <v>0</v>
      </c>
      <c r="D14" s="403"/>
      <c r="E14" s="403">
        <f>Administración!B23</f>
        <v>0</v>
      </c>
      <c r="F14" s="403">
        <f>Administración!C23</f>
        <v>0</v>
      </c>
      <c r="G14" s="405" t="e">
        <f>+'Etapa 1 Identificación'!E29</f>
        <v>#VALUE!</v>
      </c>
      <c r="H14" s="405">
        <f>+Evaluación!F15</f>
        <v>0</v>
      </c>
      <c r="I14" s="395">
        <f>+'Etapa 2 Análisis R.Control'!I26</f>
        <v>0</v>
      </c>
      <c r="J14" s="404" t="e">
        <f>Evaluación!D15</f>
        <v>#VALUE!</v>
      </c>
      <c r="K14" s="390" t="str">
        <f>+Administración!D23</f>
        <v>1)</v>
      </c>
      <c r="L14" s="395">
        <f>+Administración!E23</f>
        <v>0</v>
      </c>
      <c r="M14" s="417">
        <f>+Administración!F23</f>
        <v>0</v>
      </c>
      <c r="N14" s="422">
        <f>+Administración!G23</f>
        <v>0</v>
      </c>
      <c r="O14" s="422">
        <f>+Administración!H23</f>
        <v>0</v>
      </c>
    </row>
    <row r="15" spans="2:16" ht="119.25" customHeight="1" x14ac:dyDescent="0.25">
      <c r="B15" s="401">
        <v>5</v>
      </c>
      <c r="C15" s="402">
        <f>+'Etapa 1 Identificación'!F9</f>
        <v>0</v>
      </c>
      <c r="D15" s="403"/>
      <c r="E15" s="403">
        <f>Administración!B28</f>
        <v>0</v>
      </c>
      <c r="F15" s="403">
        <f>Administración!C28</f>
        <v>0</v>
      </c>
      <c r="G15" s="405" t="e">
        <f>+'Etapa 1 Identificación'!F29</f>
        <v>#VALUE!</v>
      </c>
      <c r="H15" s="405">
        <f>+Evaluación!F17</f>
        <v>0</v>
      </c>
      <c r="I15" s="410">
        <f>+'Etapa 2 Análisis R.Control'!I32</f>
        <v>0</v>
      </c>
      <c r="J15" s="404" t="e">
        <f>Evaluación!D17</f>
        <v>#VALUE!</v>
      </c>
      <c r="K15" s="390" t="str">
        <f>+Administración!D28</f>
        <v>1)</v>
      </c>
      <c r="L15" s="395">
        <f>+Administración!E28</f>
        <v>0</v>
      </c>
      <c r="M15" s="417">
        <f>+Administración!F28</f>
        <v>0</v>
      </c>
      <c r="N15" s="422">
        <f>+Administración!G28</f>
        <v>0</v>
      </c>
      <c r="O15" s="422">
        <f>+Administración!H28</f>
        <v>0</v>
      </c>
    </row>
    <row r="16" spans="2:16" ht="69" customHeight="1" x14ac:dyDescent="0.25">
      <c r="B16" s="591">
        <v>6</v>
      </c>
      <c r="C16" s="595">
        <f>+'Etapa 1 Identificación'!G9</f>
        <v>0</v>
      </c>
      <c r="D16" s="582"/>
      <c r="E16" s="582">
        <f>Administración!B33</f>
        <v>0</v>
      </c>
      <c r="F16" s="582">
        <f>Administración!C33</f>
        <v>0</v>
      </c>
      <c r="G16" s="581" t="e">
        <f>+'Etapa 1 Identificación'!G29</f>
        <v>#VALUE!</v>
      </c>
      <c r="H16" s="581">
        <f>+Evaluación!F19</f>
        <v>0</v>
      </c>
      <c r="I16" s="567">
        <f>+'Etapa 2 Análisis R.Control'!I37</f>
        <v>0</v>
      </c>
      <c r="J16" s="599" t="e">
        <f>Evaluación!D19</f>
        <v>#VALUE!</v>
      </c>
      <c r="K16" s="390" t="str">
        <f>+Administración!D33</f>
        <v>1)</v>
      </c>
      <c r="L16" s="395">
        <f>+Administración!E33</f>
        <v>0</v>
      </c>
      <c r="M16" s="417">
        <f>+Administración!F33</f>
        <v>0</v>
      </c>
      <c r="N16" s="422">
        <f>+Administración!G33</f>
        <v>0</v>
      </c>
      <c r="O16" s="422">
        <f>+Administración!H33</f>
        <v>0</v>
      </c>
    </row>
    <row r="17" spans="1:15" ht="46.5" customHeight="1" x14ac:dyDescent="0.25">
      <c r="B17" s="592"/>
      <c r="C17" s="589"/>
      <c r="D17" s="584"/>
      <c r="E17" s="584"/>
      <c r="F17" s="584"/>
      <c r="G17" s="576"/>
      <c r="H17" s="576"/>
      <c r="I17" s="568"/>
      <c r="J17" s="600"/>
      <c r="K17" s="390" t="str">
        <f>+Administración!D34</f>
        <v>2)</v>
      </c>
      <c r="L17" s="395">
        <f>+Administración!E34</f>
        <v>0</v>
      </c>
      <c r="M17" s="390">
        <f>+Administración!F34</f>
        <v>0</v>
      </c>
      <c r="N17" s="422">
        <f>+Administración!G34</f>
        <v>0</v>
      </c>
      <c r="O17" s="422">
        <f>+Administración!H34</f>
        <v>0</v>
      </c>
    </row>
    <row r="18" spans="1:15" ht="108" customHeight="1" x14ac:dyDescent="0.25">
      <c r="A18" s="329"/>
      <c r="B18" s="591">
        <v>7</v>
      </c>
      <c r="C18" s="595">
        <f>+'Etapa 1 Identificación'!H9</f>
        <v>0</v>
      </c>
      <c r="D18" s="582"/>
      <c r="E18" s="582">
        <f>Administración!B38</f>
        <v>0</v>
      </c>
      <c r="F18" s="420">
        <f>Administración!C38</f>
        <v>0</v>
      </c>
      <c r="G18" s="581" t="e">
        <f>+'Etapa 1 Identificación'!H29</f>
        <v>#VALUE!</v>
      </c>
      <c r="H18" s="581">
        <f>+Evaluación!F21</f>
        <v>0</v>
      </c>
      <c r="I18" s="395">
        <f>+'Etapa 2 Análisis R.Control'!I42</f>
        <v>0</v>
      </c>
      <c r="J18" s="599" t="e">
        <f>Evaluación!D21</f>
        <v>#VALUE!</v>
      </c>
      <c r="K18" s="390" t="str">
        <f>+Administración!D38</f>
        <v>1)</v>
      </c>
      <c r="L18" s="395">
        <f>+Administración!E38</f>
        <v>0</v>
      </c>
      <c r="M18" s="390">
        <f>+Administración!F38</f>
        <v>0</v>
      </c>
      <c r="N18" s="422">
        <f>+Administración!G38</f>
        <v>0</v>
      </c>
      <c r="O18" s="422">
        <f>+Administración!H38</f>
        <v>0</v>
      </c>
    </row>
    <row r="19" spans="1:15" ht="117" customHeight="1" x14ac:dyDescent="0.25">
      <c r="A19" s="329"/>
      <c r="B19" s="592"/>
      <c r="C19" s="589"/>
      <c r="D19" s="584"/>
      <c r="E19" s="584"/>
      <c r="F19" s="419">
        <f>'Etapa 1 Identificación'!$H$20</f>
        <v>0</v>
      </c>
      <c r="G19" s="576"/>
      <c r="H19" s="576"/>
      <c r="I19" s="395">
        <f>+'Etapa 2 Análisis R.Control'!I43</f>
        <v>0</v>
      </c>
      <c r="J19" s="600"/>
      <c r="K19" s="390" t="str">
        <f>+Administración!D39</f>
        <v>2)</v>
      </c>
      <c r="L19" s="395">
        <f>+Administración!E39</f>
        <v>0</v>
      </c>
      <c r="M19" s="390">
        <f>+Administración!F39</f>
        <v>0</v>
      </c>
      <c r="N19" s="422">
        <f>+Administración!G39</f>
        <v>0</v>
      </c>
      <c r="O19" s="422">
        <f>+Administración!H39</f>
        <v>0</v>
      </c>
    </row>
    <row r="20" spans="1:15" ht="183.75" customHeight="1" thickBot="1" x14ac:dyDescent="0.3">
      <c r="B20" s="414">
        <v>8</v>
      </c>
      <c r="C20" s="415">
        <f>+'Etapa 1 Identificación'!I9</f>
        <v>0</v>
      </c>
      <c r="D20" s="413"/>
      <c r="E20" s="413">
        <f>Administración!B43</f>
        <v>0</v>
      </c>
      <c r="F20" s="413">
        <f>Administración!C43</f>
        <v>0</v>
      </c>
      <c r="G20" s="416" t="e">
        <f>+'Etapa 1 Identificación'!I29</f>
        <v>#VALUE!</v>
      </c>
      <c r="H20" s="416">
        <f>+Evaluación!F23</f>
        <v>0</v>
      </c>
      <c r="I20" s="410">
        <f>+'Etapa 2 Análisis R.Control'!I47</f>
        <v>0</v>
      </c>
      <c r="J20" s="417" t="e">
        <f>Evaluación!D23</f>
        <v>#VALUE!</v>
      </c>
      <c r="K20" s="390" t="str">
        <f>+Administración!D43</f>
        <v>1)</v>
      </c>
      <c r="L20" s="398">
        <f>+Administración!E43</f>
        <v>0</v>
      </c>
      <c r="M20" s="390">
        <f>+Administración!F43</f>
        <v>0</v>
      </c>
      <c r="N20" s="422">
        <f>+Administración!G43</f>
        <v>0</v>
      </c>
      <c r="O20" s="422">
        <f>+Administración!H43</f>
        <v>0</v>
      </c>
    </row>
    <row r="21" spans="1:15" ht="60.75" customHeight="1" x14ac:dyDescent="0.25">
      <c r="A21" s="328"/>
      <c r="B21" s="597" t="s">
        <v>894</v>
      </c>
      <c r="C21" s="598"/>
      <c r="D21" s="598"/>
      <c r="E21" s="598"/>
      <c r="F21" s="598"/>
      <c r="G21" s="598"/>
      <c r="H21" s="598"/>
      <c r="I21" s="598"/>
      <c r="J21" s="598"/>
      <c r="K21" s="598"/>
      <c r="L21" s="598"/>
      <c r="M21" s="598"/>
      <c r="N21" s="598"/>
      <c r="O21" s="598"/>
    </row>
    <row r="23" spans="1:15" x14ac:dyDescent="0.25">
      <c r="D23" s="328"/>
      <c r="G23" s="328"/>
      <c r="H23" s="328"/>
      <c r="I23" s="328"/>
    </row>
  </sheetData>
  <mergeCells count="43">
    <mergeCell ref="C1:O1"/>
    <mergeCell ref="C16:C17"/>
    <mergeCell ref="D16:D17"/>
    <mergeCell ref="E16:E17"/>
    <mergeCell ref="F16:F17"/>
    <mergeCell ref="J16:J17"/>
    <mergeCell ref="J10:J13"/>
    <mergeCell ref="J2:L4"/>
    <mergeCell ref="J7:J8"/>
    <mergeCell ref="E5:F5"/>
    <mergeCell ref="H7:H8"/>
    <mergeCell ref="G10:G13"/>
    <mergeCell ref="H16:H17"/>
    <mergeCell ref="H10:H13"/>
    <mergeCell ref="K6:L6"/>
    <mergeCell ref="D3:G3"/>
    <mergeCell ref="B21:O21"/>
    <mergeCell ref="J18:J19"/>
    <mergeCell ref="H18:H19"/>
    <mergeCell ref="C18:C19"/>
    <mergeCell ref="D18:D19"/>
    <mergeCell ref="E18:E19"/>
    <mergeCell ref="B18:B19"/>
    <mergeCell ref="G18:G19"/>
    <mergeCell ref="B16:B17"/>
    <mergeCell ref="B10:B13"/>
    <mergeCell ref="C10:C13"/>
    <mergeCell ref="D10:D13"/>
    <mergeCell ref="E10:E13"/>
    <mergeCell ref="B7:B8"/>
    <mergeCell ref="C7:C8"/>
    <mergeCell ref="D7:D8"/>
    <mergeCell ref="E7:E8"/>
    <mergeCell ref="F7:F8"/>
    <mergeCell ref="I16:I17"/>
    <mergeCell ref="D2:G2"/>
    <mergeCell ref="D4:G4"/>
    <mergeCell ref="G7:G8"/>
    <mergeCell ref="I7:I8"/>
    <mergeCell ref="I10:I13"/>
    <mergeCell ref="G16:G17"/>
    <mergeCell ref="F10:F11"/>
    <mergeCell ref="F12:F13"/>
  </mergeCells>
  <conditionalFormatting sqref="H10:H12 H14:H20 J7:K8 G7:H9 M14:O19">
    <cfRule type="cellIs" dxfId="15" priority="25" operator="between">
      <formula>15</formula>
      <formula>25</formula>
    </cfRule>
    <cfRule type="cellIs" dxfId="14" priority="26" operator="between">
      <formula>7</formula>
      <formula>14</formula>
    </cfRule>
    <cfRule type="cellIs" dxfId="13" priority="27" operator="between">
      <formula>3</formula>
      <formula>6</formula>
    </cfRule>
    <cfRule type="cellIs" dxfId="12" priority="28" operator="between">
      <formula>1</formula>
      <formula>2</formula>
    </cfRule>
  </conditionalFormatting>
  <conditionalFormatting sqref="J9:K9">
    <cfRule type="cellIs" dxfId="11" priority="21" operator="between">
      <formula>15</formula>
      <formula>25</formula>
    </cfRule>
    <cfRule type="cellIs" dxfId="10" priority="22" operator="between">
      <formula>7</formula>
      <formula>14</formula>
    </cfRule>
    <cfRule type="cellIs" dxfId="9" priority="23" operator="between">
      <formula>3</formula>
      <formula>6</formula>
    </cfRule>
    <cfRule type="cellIs" dxfId="8" priority="24" operator="between">
      <formula>1</formula>
      <formula>2</formula>
    </cfRule>
  </conditionalFormatting>
  <conditionalFormatting sqref="J10:K10 J11:J12 K11:K13 J14:K19 J20:O20 O10:O13">
    <cfRule type="cellIs" dxfId="7" priority="17" operator="between">
      <formula>15</formula>
      <formula>25</formula>
    </cfRule>
    <cfRule type="cellIs" dxfId="6" priority="18" operator="between">
      <formula>7</formula>
      <formula>14</formula>
    </cfRule>
    <cfRule type="cellIs" dxfId="5" priority="19" operator="between">
      <formula>3</formula>
      <formula>6</formula>
    </cfRule>
    <cfRule type="cellIs" dxfId="4" priority="20" operator="between">
      <formula>1</formula>
      <formula>2</formula>
    </cfRule>
  </conditionalFormatting>
  <conditionalFormatting sqref="G10:G12 G14:G20">
    <cfRule type="cellIs" dxfId="3" priority="1" operator="between">
      <formula>15</formula>
      <formula>25</formula>
    </cfRule>
    <cfRule type="cellIs" dxfId="2" priority="2" operator="between">
      <formula>7</formula>
      <formula>14</formula>
    </cfRule>
    <cfRule type="cellIs" dxfId="1" priority="3" operator="between">
      <formula>3</formula>
      <formula>6</formula>
    </cfRule>
    <cfRule type="cellIs" dxfId="0" priority="4" operator="between">
      <formula>1</formula>
      <formula>2</formula>
    </cfRule>
  </conditionalFormatting>
  <printOptions horizontalCentered="1" verticalCentered="1"/>
  <pageMargins left="0.19685039370078741" right="0.19685039370078741" top="0.35433070866141736" bottom="0.31496062992125984" header="0.23622047244094491" footer="0.19685039370078741"/>
  <pageSetup scale="36" fitToHeight="0" orientation="landscape" horizontalDpi="360" verticalDpi="360" r:id="rId1"/>
  <rowBreaks count="1" manualBreakCount="1">
    <brk id="19"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workbookViewId="0">
      <selection sqref="A1:D1"/>
    </sheetView>
  </sheetViews>
  <sheetFormatPr baseColWidth="10" defaultColWidth="11.42578125" defaultRowHeight="15" x14ac:dyDescent="0.25"/>
  <cols>
    <col min="1" max="2" width="25.85546875" style="9" customWidth="1"/>
    <col min="3" max="3" width="31" style="9" customWidth="1"/>
    <col min="4" max="4" width="84.28515625" style="9" customWidth="1"/>
    <col min="5" max="5" width="25.85546875" style="9" hidden="1" customWidth="1"/>
    <col min="6" max="6" width="46.85546875" style="9" hidden="1" customWidth="1"/>
    <col min="7" max="7" width="72" style="9" hidden="1" customWidth="1"/>
    <col min="8" max="8" width="38.42578125" style="9" hidden="1" customWidth="1"/>
    <col min="9" max="9" width="64.85546875" style="9" hidden="1" customWidth="1"/>
    <col min="10" max="11" width="38.28515625" style="9" hidden="1" customWidth="1"/>
    <col min="12" max="12" width="0" style="9" hidden="1" customWidth="1"/>
    <col min="13" max="16384" width="11.42578125" style="9"/>
  </cols>
  <sheetData>
    <row r="1" spans="1:11" ht="42.75" customHeight="1" x14ac:dyDescent="0.25">
      <c r="A1" s="434" t="s">
        <v>880</v>
      </c>
      <c r="B1" s="434"/>
      <c r="C1" s="434"/>
      <c r="D1" s="434"/>
      <c r="E1" s="361"/>
      <c r="F1" s="2" t="s">
        <v>0</v>
      </c>
      <c r="G1" s="2" t="s">
        <v>1</v>
      </c>
      <c r="H1" s="2"/>
      <c r="I1" s="2" t="s">
        <v>1</v>
      </c>
      <c r="J1" s="2" t="s">
        <v>2</v>
      </c>
      <c r="K1" s="33"/>
    </row>
    <row r="2" spans="1:11" ht="92.25" customHeight="1" thickBot="1" x14ac:dyDescent="0.3">
      <c r="A2" s="435" t="s">
        <v>761</v>
      </c>
      <c r="B2" s="435"/>
      <c r="C2" s="435"/>
      <c r="D2" s="435"/>
      <c r="E2" s="362"/>
      <c r="F2" s="23" t="s">
        <v>838</v>
      </c>
      <c r="H2" s="23"/>
      <c r="I2" s="13" t="s">
        <v>3</v>
      </c>
      <c r="J2" s="358" t="s">
        <v>4</v>
      </c>
      <c r="K2" s="35"/>
    </row>
    <row r="3" spans="1:11" ht="56.25" customHeight="1" thickBot="1" x14ac:dyDescent="0.3">
      <c r="A3" s="372" t="s">
        <v>850</v>
      </c>
      <c r="B3" s="373" t="s">
        <v>860</v>
      </c>
      <c r="C3" s="374" t="s">
        <v>861</v>
      </c>
      <c r="D3" s="373" t="s">
        <v>862</v>
      </c>
      <c r="E3" s="363"/>
      <c r="F3" s="32" t="s">
        <v>324</v>
      </c>
      <c r="H3" s="32"/>
      <c r="I3" s="13" t="s">
        <v>3</v>
      </c>
      <c r="J3" s="358" t="s">
        <v>162</v>
      </c>
      <c r="K3" s="35"/>
    </row>
    <row r="4" spans="1:11" ht="56.25" customHeight="1" thickBot="1" x14ac:dyDescent="0.3">
      <c r="A4" s="436" t="s">
        <v>844</v>
      </c>
      <c r="B4" s="439" t="s">
        <v>863</v>
      </c>
      <c r="C4" s="366" t="s">
        <v>864</v>
      </c>
      <c r="D4" s="367" t="s">
        <v>865</v>
      </c>
      <c r="E4" s="363"/>
      <c r="F4" s="32"/>
      <c r="H4" s="32"/>
      <c r="I4" s="13"/>
      <c r="J4" s="358"/>
      <c r="K4" s="35"/>
    </row>
    <row r="5" spans="1:11" ht="56.25" customHeight="1" thickBot="1" x14ac:dyDescent="0.3">
      <c r="A5" s="437"/>
      <c r="B5" s="431"/>
      <c r="C5" s="366" t="s">
        <v>9</v>
      </c>
      <c r="D5" s="367" t="s">
        <v>866</v>
      </c>
      <c r="E5" s="363"/>
      <c r="F5" s="32"/>
      <c r="H5" s="32"/>
      <c r="I5" s="13"/>
      <c r="J5" s="358"/>
      <c r="K5" s="35"/>
    </row>
    <row r="6" spans="1:11" ht="56.25" customHeight="1" thickBot="1" x14ac:dyDescent="0.3">
      <c r="A6" s="437"/>
      <c r="B6" s="431"/>
      <c r="C6" s="366" t="s">
        <v>473</v>
      </c>
      <c r="D6" s="367" t="s">
        <v>876</v>
      </c>
      <c r="E6" s="363"/>
      <c r="F6" s="32"/>
      <c r="H6" s="32"/>
      <c r="I6" s="13"/>
      <c r="J6" s="358"/>
      <c r="K6" s="35"/>
    </row>
    <row r="7" spans="1:11" ht="56.25" customHeight="1" thickBot="1" x14ac:dyDescent="0.3">
      <c r="A7" s="438"/>
      <c r="B7" s="432"/>
      <c r="C7" s="366" t="s">
        <v>843</v>
      </c>
      <c r="D7" s="367" t="s">
        <v>867</v>
      </c>
      <c r="J7" s="1" t="s">
        <v>176</v>
      </c>
      <c r="K7" s="38"/>
    </row>
    <row r="8" spans="1:11" ht="56.25" customHeight="1" thickBot="1" x14ac:dyDescent="0.3">
      <c r="A8" s="440" t="s">
        <v>868</v>
      </c>
      <c r="B8" s="430" t="s">
        <v>869</v>
      </c>
      <c r="C8" s="366" t="s">
        <v>877</v>
      </c>
      <c r="D8" s="367" t="s">
        <v>870</v>
      </c>
      <c r="J8" s="1" t="s">
        <v>177</v>
      </c>
      <c r="K8" s="38"/>
    </row>
    <row r="9" spans="1:11" ht="39" customHeight="1" thickBot="1" x14ac:dyDescent="0.3">
      <c r="A9" s="441"/>
      <c r="B9" s="432"/>
      <c r="C9" s="366" t="s">
        <v>871</v>
      </c>
      <c r="D9" s="367" t="s">
        <v>878</v>
      </c>
      <c r="E9" s="364"/>
      <c r="F9" s="24"/>
      <c r="H9" s="364"/>
      <c r="J9" s="1" t="s">
        <v>179</v>
      </c>
      <c r="K9" s="38"/>
    </row>
    <row r="10" spans="1:11" ht="42" customHeight="1" thickBot="1" x14ac:dyDescent="0.3">
      <c r="A10" s="440" t="s">
        <v>384</v>
      </c>
      <c r="B10" s="430" t="s">
        <v>872</v>
      </c>
      <c r="C10" s="366" t="s">
        <v>841</v>
      </c>
      <c r="D10" s="367" t="s">
        <v>873</v>
      </c>
      <c r="J10" s="1" t="s">
        <v>180</v>
      </c>
      <c r="K10" s="38"/>
    </row>
    <row r="11" spans="1:11" ht="43.5" customHeight="1" thickBot="1" x14ac:dyDescent="0.3">
      <c r="A11" s="442"/>
      <c r="B11" s="431"/>
      <c r="C11" s="365" t="s">
        <v>380</v>
      </c>
      <c r="D11" s="368" t="s">
        <v>874</v>
      </c>
      <c r="E11" s="364"/>
      <c r="H11" s="364"/>
      <c r="J11" s="1" t="s">
        <v>181</v>
      </c>
      <c r="K11" s="38"/>
    </row>
    <row r="12" spans="1:11" ht="30.75" thickBot="1" x14ac:dyDescent="0.3">
      <c r="A12" s="442"/>
      <c r="B12" s="431"/>
      <c r="C12" s="369" t="s">
        <v>849</v>
      </c>
      <c r="D12" s="368" t="s">
        <v>879</v>
      </c>
      <c r="J12" s="1" t="s">
        <v>182</v>
      </c>
      <c r="K12" s="38"/>
    </row>
    <row r="13" spans="1:11" ht="150.75" thickBot="1" x14ac:dyDescent="0.3">
      <c r="A13" s="442"/>
      <c r="B13" s="431"/>
      <c r="C13" s="371" t="s">
        <v>848</v>
      </c>
      <c r="D13" s="370" t="s">
        <v>882</v>
      </c>
      <c r="E13" s="364"/>
      <c r="H13" s="364"/>
      <c r="J13" s="1" t="s">
        <v>248</v>
      </c>
      <c r="K13" s="38"/>
    </row>
    <row r="14" spans="1:11" ht="56.25" customHeight="1" thickBot="1" x14ac:dyDescent="0.3">
      <c r="A14" s="441"/>
      <c r="B14" s="432"/>
      <c r="C14" s="369" t="s">
        <v>842</v>
      </c>
      <c r="D14" s="376" t="s">
        <v>881</v>
      </c>
      <c r="F14" s="24"/>
      <c r="J14" s="358" t="s">
        <v>255</v>
      </c>
      <c r="K14" s="35"/>
    </row>
    <row r="15" spans="1:11" ht="56.25" customHeight="1" x14ac:dyDescent="0.25">
      <c r="A15" s="377"/>
      <c r="B15" s="377"/>
      <c r="C15" s="377"/>
      <c r="D15" s="377"/>
      <c r="E15" s="364"/>
      <c r="F15" s="24"/>
      <c r="H15" s="364"/>
      <c r="J15" s="358" t="s">
        <v>312</v>
      </c>
      <c r="K15" s="35"/>
    </row>
    <row r="16" spans="1:11" ht="56.25" customHeight="1" x14ac:dyDescent="0.25">
      <c r="A16" s="375"/>
      <c r="B16" s="375"/>
      <c r="C16" s="375"/>
      <c r="D16" s="375"/>
      <c r="E16" s="364"/>
      <c r="F16" s="24"/>
      <c r="H16" s="364"/>
      <c r="J16" s="358" t="s">
        <v>172</v>
      </c>
      <c r="K16" s="35"/>
    </row>
    <row r="17" spans="1:11" ht="56.25" customHeight="1" x14ac:dyDescent="0.25">
      <c r="A17" s="375"/>
      <c r="B17" s="375"/>
      <c r="C17" s="375"/>
      <c r="D17" s="375"/>
      <c r="E17" s="364"/>
      <c r="F17" s="24"/>
      <c r="H17" s="364"/>
      <c r="J17" s="358" t="s">
        <v>234</v>
      </c>
      <c r="K17" s="35"/>
    </row>
    <row r="18" spans="1:11" ht="56.25" customHeight="1" x14ac:dyDescent="0.25">
      <c r="A18" s="375"/>
      <c r="B18" s="375"/>
      <c r="C18" s="375"/>
      <c r="D18" s="375"/>
      <c r="E18" s="364"/>
      <c r="F18" s="24"/>
      <c r="H18" s="364"/>
      <c r="J18" s="358" t="s">
        <v>64</v>
      </c>
      <c r="K18" s="35"/>
    </row>
    <row r="19" spans="1:11" ht="56.25" customHeight="1" x14ac:dyDescent="0.25">
      <c r="A19" s="377"/>
      <c r="B19" s="377"/>
      <c r="C19" s="377"/>
      <c r="D19" s="377"/>
      <c r="E19" s="364"/>
      <c r="F19" s="24"/>
      <c r="H19" s="364"/>
      <c r="J19" s="360" t="s">
        <v>263</v>
      </c>
      <c r="K19" s="41"/>
    </row>
    <row r="20" spans="1:11" ht="56.25" customHeight="1" x14ac:dyDescent="0.25">
      <c r="A20" s="375"/>
      <c r="B20" s="375"/>
      <c r="C20" s="375"/>
      <c r="D20" s="375"/>
      <c r="J20" s="360" t="s">
        <v>265</v>
      </c>
      <c r="K20" s="41"/>
    </row>
    <row r="21" spans="1:11" ht="56.25" customHeight="1" x14ac:dyDescent="0.25">
      <c r="A21" s="375"/>
      <c r="B21" s="375"/>
      <c r="C21" s="375"/>
      <c r="D21" s="375"/>
      <c r="J21" s="360" t="s">
        <v>261</v>
      </c>
      <c r="K21" s="41"/>
    </row>
    <row r="22" spans="1:11" ht="56.25" customHeight="1" x14ac:dyDescent="0.25">
      <c r="A22" s="375"/>
      <c r="B22" s="375"/>
      <c r="C22" s="375"/>
      <c r="D22" s="375"/>
      <c r="J22" s="360" t="s">
        <v>269</v>
      </c>
      <c r="K22" s="41"/>
    </row>
    <row r="23" spans="1:11" ht="56.25" customHeight="1" x14ac:dyDescent="0.25">
      <c r="A23" s="377"/>
      <c r="B23" s="377"/>
      <c r="C23" s="377"/>
      <c r="D23" s="377"/>
      <c r="E23" s="364"/>
      <c r="F23" s="24"/>
      <c r="H23" s="364"/>
      <c r="J23" s="360" t="s">
        <v>268</v>
      </c>
      <c r="K23" s="41"/>
    </row>
    <row r="24" spans="1:11" ht="56.25" customHeight="1" x14ac:dyDescent="0.25">
      <c r="A24" s="377"/>
      <c r="B24" s="377"/>
      <c r="C24" s="377"/>
      <c r="D24" s="377"/>
      <c r="E24" s="364"/>
      <c r="H24" s="364"/>
      <c r="J24" s="360" t="s">
        <v>271</v>
      </c>
      <c r="K24" s="41"/>
    </row>
    <row r="25" spans="1:11" ht="56.25" customHeight="1" x14ac:dyDescent="0.25">
      <c r="A25" s="377"/>
      <c r="B25" s="377"/>
      <c r="C25" s="377"/>
      <c r="D25" s="377"/>
      <c r="E25" s="364"/>
      <c r="H25" s="364"/>
      <c r="J25" s="360" t="s">
        <v>273</v>
      </c>
      <c r="K25" s="41"/>
    </row>
    <row r="26" spans="1:11" ht="56.25" customHeight="1" x14ac:dyDescent="0.25">
      <c r="A26" s="377"/>
      <c r="B26" s="377"/>
      <c r="C26" s="377"/>
      <c r="D26" s="377"/>
      <c r="E26" s="364"/>
      <c r="H26" s="364"/>
      <c r="J26" s="360" t="s">
        <v>275</v>
      </c>
      <c r="K26" s="41"/>
    </row>
    <row r="27" spans="1:11" ht="56.25" customHeight="1" x14ac:dyDescent="0.25">
      <c r="A27" s="377"/>
      <c r="B27" s="377"/>
      <c r="C27" s="377"/>
      <c r="D27" s="377"/>
      <c r="E27" s="364"/>
      <c r="F27" s="24"/>
      <c r="H27" s="364"/>
      <c r="J27" s="360" t="s">
        <v>277</v>
      </c>
      <c r="K27" s="41"/>
    </row>
    <row r="28" spans="1:11" ht="56.25" customHeight="1" x14ac:dyDescent="0.25">
      <c r="A28" s="375"/>
      <c r="B28" s="375"/>
      <c r="C28" s="375"/>
      <c r="D28" s="375"/>
      <c r="F28" s="24"/>
      <c r="J28" s="358" t="s">
        <v>60</v>
      </c>
      <c r="K28" s="35"/>
    </row>
    <row r="29" spans="1:11" ht="56.25" customHeight="1" x14ac:dyDescent="0.25">
      <c r="A29" s="375"/>
      <c r="B29" s="375"/>
      <c r="C29" s="375"/>
      <c r="D29" s="375"/>
      <c r="F29" s="24"/>
      <c r="J29" s="360" t="s">
        <v>280</v>
      </c>
      <c r="K29" s="41"/>
    </row>
    <row r="30" spans="1:11" ht="56.25" customHeight="1" x14ac:dyDescent="0.25">
      <c r="A30" s="375"/>
      <c r="B30" s="375"/>
      <c r="C30" s="375"/>
      <c r="D30" s="375"/>
      <c r="E30" s="364"/>
      <c r="F30" s="24"/>
      <c r="H30" s="364"/>
      <c r="J30" s="360" t="s">
        <v>303</v>
      </c>
      <c r="K30" s="41"/>
    </row>
    <row r="31" spans="1:11" ht="56.25" customHeight="1" x14ac:dyDescent="0.25">
      <c r="A31" s="377"/>
      <c r="B31" s="377"/>
      <c r="C31" s="377"/>
      <c r="D31" s="377"/>
      <c r="E31" s="364"/>
      <c r="F31" s="25"/>
      <c r="H31" s="364"/>
      <c r="J31" s="360" t="s">
        <v>281</v>
      </c>
      <c r="K31" s="41"/>
    </row>
    <row r="32" spans="1:11" ht="56.25" customHeight="1" x14ac:dyDescent="0.25">
      <c r="A32" s="377"/>
      <c r="B32" s="377"/>
      <c r="C32" s="377"/>
      <c r="D32" s="377"/>
      <c r="E32" s="364"/>
      <c r="H32" s="364"/>
      <c r="J32" s="358" t="s">
        <v>65</v>
      </c>
      <c r="K32" s="35"/>
    </row>
    <row r="33" spans="1:11" ht="56.25" customHeight="1" x14ac:dyDescent="0.25">
      <c r="A33" s="377"/>
      <c r="B33" s="377"/>
      <c r="C33" s="377"/>
      <c r="D33" s="377"/>
      <c r="E33" s="364"/>
      <c r="H33" s="364"/>
      <c r="J33" s="360" t="s">
        <v>282</v>
      </c>
      <c r="K33" s="41"/>
    </row>
    <row r="34" spans="1:11" ht="56.25" customHeight="1" x14ac:dyDescent="0.25">
      <c r="A34" s="377"/>
      <c r="B34" s="377"/>
      <c r="C34" s="377"/>
      <c r="D34" s="377"/>
      <c r="E34" s="364"/>
      <c r="H34" s="364"/>
      <c r="J34" s="360" t="s">
        <v>284</v>
      </c>
      <c r="K34" s="41"/>
    </row>
    <row r="35" spans="1:11" ht="56.25" customHeight="1" x14ac:dyDescent="0.25">
      <c r="A35" s="377"/>
      <c r="B35" s="377"/>
      <c r="C35" s="377"/>
      <c r="D35" s="377"/>
      <c r="E35" s="364"/>
      <c r="F35" s="24"/>
      <c r="H35" s="364"/>
      <c r="J35" s="358" t="s">
        <v>59</v>
      </c>
      <c r="K35" s="35"/>
    </row>
    <row r="36" spans="1:11" ht="56.25" customHeight="1" x14ac:dyDescent="0.25">
      <c r="A36" s="375"/>
      <c r="B36" s="375"/>
      <c r="C36" s="375"/>
      <c r="D36" s="375"/>
      <c r="E36" s="364"/>
      <c r="F36" s="24"/>
      <c r="H36" s="364"/>
      <c r="J36" s="358" t="s">
        <v>61</v>
      </c>
      <c r="K36" s="35"/>
    </row>
    <row r="37" spans="1:11" ht="56.25" customHeight="1" x14ac:dyDescent="0.25">
      <c r="A37" s="375"/>
      <c r="B37" s="375"/>
      <c r="C37" s="375"/>
      <c r="D37" s="375"/>
      <c r="F37" s="24"/>
      <c r="J37" s="1" t="s">
        <v>62</v>
      </c>
      <c r="K37" s="38"/>
    </row>
    <row r="38" spans="1:11" ht="56.25" customHeight="1" x14ac:dyDescent="0.25">
      <c r="A38" s="377"/>
      <c r="B38" s="377"/>
      <c r="C38" s="377"/>
      <c r="D38" s="377"/>
      <c r="F38" s="24"/>
      <c r="J38" s="358" t="s">
        <v>63</v>
      </c>
      <c r="K38" s="35"/>
    </row>
    <row r="39" spans="1:11" ht="56.25" customHeight="1" x14ac:dyDescent="0.25">
      <c r="A39" s="377"/>
      <c r="B39" s="377"/>
      <c r="C39" s="377"/>
      <c r="D39" s="377"/>
      <c r="E39" s="364"/>
      <c r="F39" s="24"/>
      <c r="G39" s="26"/>
      <c r="H39" s="24"/>
      <c r="I39" s="26"/>
      <c r="J39" s="358" t="s">
        <v>66</v>
      </c>
      <c r="K39" s="35"/>
    </row>
    <row r="40" spans="1:11" ht="56.25" customHeight="1" x14ac:dyDescent="0.25">
      <c r="A40" s="377"/>
      <c r="B40" s="377"/>
      <c r="C40" s="377"/>
      <c r="D40" s="377"/>
      <c r="E40" s="364"/>
      <c r="H40" s="364"/>
      <c r="J40" s="358" t="s">
        <v>67</v>
      </c>
      <c r="K40" s="35"/>
    </row>
    <row r="41" spans="1:11" ht="56.25" customHeight="1" x14ac:dyDescent="0.25">
      <c r="A41" s="377"/>
      <c r="B41" s="377"/>
      <c r="C41" s="377"/>
      <c r="D41" s="377"/>
      <c r="E41" s="364"/>
      <c r="H41" s="364"/>
      <c r="J41" s="358" t="s">
        <v>68</v>
      </c>
      <c r="K41" s="35"/>
    </row>
    <row r="42" spans="1:11" ht="56.25" customHeight="1" x14ac:dyDescent="0.25">
      <c r="A42" s="377"/>
      <c r="B42" s="377"/>
      <c r="C42" s="377"/>
      <c r="D42" s="377"/>
      <c r="E42" s="364"/>
      <c r="F42" s="24"/>
      <c r="H42" s="364"/>
      <c r="J42" s="358" t="s">
        <v>69</v>
      </c>
      <c r="K42" s="35"/>
    </row>
    <row r="43" spans="1:11" ht="56.25" customHeight="1" x14ac:dyDescent="0.25">
      <c r="A43" s="377"/>
      <c r="B43" s="377"/>
      <c r="C43" s="377"/>
      <c r="D43" s="377"/>
      <c r="F43" s="24"/>
      <c r="G43" s="14"/>
      <c r="I43" s="14"/>
      <c r="J43" s="358" t="s">
        <v>170</v>
      </c>
      <c r="K43" s="35"/>
    </row>
    <row r="44" spans="1:11" ht="56.25" customHeight="1" x14ac:dyDescent="0.25">
      <c r="A44" s="377"/>
      <c r="B44" s="377"/>
      <c r="C44" s="377"/>
      <c r="D44" s="377"/>
      <c r="F44" s="24"/>
      <c r="G44" s="14"/>
      <c r="I44" s="14"/>
      <c r="J44" s="358" t="s">
        <v>70</v>
      </c>
      <c r="K44" s="35"/>
    </row>
    <row r="45" spans="1:11" ht="56.25" customHeight="1" x14ac:dyDescent="0.25">
      <c r="A45" s="375"/>
      <c r="B45" s="375"/>
      <c r="C45" s="375"/>
      <c r="D45" s="375"/>
      <c r="E45" s="364"/>
      <c r="F45" s="24"/>
      <c r="G45" s="14"/>
      <c r="H45" s="24"/>
      <c r="I45" s="14"/>
      <c r="J45" s="358" t="s">
        <v>71</v>
      </c>
      <c r="K45" s="35"/>
    </row>
    <row r="46" spans="1:11" ht="56.25" customHeight="1" x14ac:dyDescent="0.25">
      <c r="A46" s="375"/>
      <c r="B46" s="375"/>
      <c r="C46" s="375"/>
      <c r="D46" s="375"/>
      <c r="E46" s="364"/>
      <c r="F46" s="24"/>
      <c r="G46" s="26"/>
      <c r="H46" s="24"/>
      <c r="I46" s="26"/>
      <c r="J46" s="358" t="s">
        <v>72</v>
      </c>
      <c r="K46" s="35"/>
    </row>
    <row r="47" spans="1:11" ht="56.25" customHeight="1" x14ac:dyDescent="0.25">
      <c r="A47" s="377"/>
      <c r="B47" s="377"/>
      <c r="C47" s="377"/>
      <c r="D47" s="377"/>
      <c r="E47" s="364"/>
      <c r="F47" s="24"/>
      <c r="H47" s="364"/>
      <c r="J47" s="358" t="s">
        <v>171</v>
      </c>
      <c r="K47" s="35"/>
    </row>
    <row r="48" spans="1:11" ht="56.25" customHeight="1" x14ac:dyDescent="0.25">
      <c r="A48" s="377"/>
      <c r="B48" s="377"/>
      <c r="C48" s="377"/>
      <c r="D48" s="377"/>
      <c r="F48" s="24"/>
      <c r="J48" s="358" t="s">
        <v>73</v>
      </c>
      <c r="K48" s="35"/>
    </row>
    <row r="49" spans="1:11" ht="56.25" customHeight="1" x14ac:dyDescent="0.25">
      <c r="A49" s="377"/>
      <c r="B49" s="377"/>
      <c r="C49" s="377"/>
      <c r="D49" s="377"/>
      <c r="J49" s="358" t="s">
        <v>74</v>
      </c>
      <c r="K49" s="35"/>
    </row>
    <row r="50" spans="1:11" ht="56.25" customHeight="1" x14ac:dyDescent="0.25">
      <c r="A50" s="377"/>
      <c r="B50" s="377"/>
      <c r="C50" s="377"/>
      <c r="D50" s="377"/>
      <c r="E50" s="364"/>
      <c r="H50" s="364"/>
      <c r="J50" s="358" t="s">
        <v>75</v>
      </c>
      <c r="K50" s="35"/>
    </row>
    <row r="51" spans="1:11" ht="56.25" customHeight="1" x14ac:dyDescent="0.25">
      <c r="A51" s="375"/>
      <c r="B51" s="375"/>
      <c r="C51" s="375"/>
      <c r="D51" s="375"/>
      <c r="E51" s="364"/>
      <c r="F51" s="24"/>
      <c r="H51" s="364"/>
      <c r="J51" s="358" t="s">
        <v>76</v>
      </c>
      <c r="K51" s="35"/>
    </row>
    <row r="52" spans="1:11" ht="56.25" customHeight="1" x14ac:dyDescent="0.25">
      <c r="A52" s="375"/>
      <c r="B52" s="375"/>
      <c r="C52" s="375"/>
      <c r="D52" s="375"/>
      <c r="E52" s="364"/>
      <c r="F52" s="24"/>
      <c r="H52" s="364"/>
      <c r="J52" s="358" t="s">
        <v>77</v>
      </c>
      <c r="K52" s="35"/>
    </row>
    <row r="53" spans="1:11" ht="56.25" customHeight="1" x14ac:dyDescent="0.25">
      <c r="A53" s="377"/>
      <c r="B53" s="377"/>
      <c r="C53" s="377"/>
      <c r="D53" s="377"/>
      <c r="E53" s="364"/>
      <c r="F53" s="24"/>
      <c r="H53" s="364"/>
      <c r="J53" s="358" t="s">
        <v>78</v>
      </c>
      <c r="K53" s="35"/>
    </row>
    <row r="54" spans="1:11" ht="56.25" customHeight="1" x14ac:dyDescent="0.25">
      <c r="A54" s="377"/>
      <c r="B54" s="377"/>
      <c r="C54" s="377"/>
      <c r="D54" s="377"/>
      <c r="F54" s="24"/>
      <c r="J54" s="358" t="s">
        <v>79</v>
      </c>
      <c r="K54" s="35"/>
    </row>
    <row r="55" spans="1:11" ht="56.25" customHeight="1" x14ac:dyDescent="0.25">
      <c r="A55" s="377"/>
      <c r="B55" s="377"/>
      <c r="C55" s="377"/>
      <c r="D55" s="377"/>
      <c r="E55" s="364"/>
      <c r="H55" s="364"/>
      <c r="J55" s="358" t="s">
        <v>81</v>
      </c>
      <c r="K55" s="35"/>
    </row>
    <row r="56" spans="1:11" ht="56.25" customHeight="1" x14ac:dyDescent="0.25">
      <c r="A56" s="375"/>
      <c r="B56" s="375"/>
      <c r="C56" s="375"/>
      <c r="D56" s="375"/>
      <c r="E56" s="364"/>
      <c r="H56" s="364"/>
      <c r="J56" s="358" t="s">
        <v>83</v>
      </c>
      <c r="K56" s="35"/>
    </row>
    <row r="57" spans="1:11" ht="56.25" customHeight="1" x14ac:dyDescent="0.25">
      <c r="A57" s="375"/>
      <c r="B57" s="375"/>
      <c r="C57" s="375"/>
      <c r="D57" s="375"/>
      <c r="E57" s="364"/>
      <c r="F57" s="24"/>
      <c r="H57" s="364"/>
      <c r="J57" s="358" t="s">
        <v>85</v>
      </c>
      <c r="K57" s="35"/>
    </row>
    <row r="58" spans="1:11" ht="56.25" customHeight="1" x14ac:dyDescent="0.25">
      <c r="A58" s="377"/>
      <c r="B58" s="377"/>
      <c r="C58" s="377"/>
      <c r="D58" s="377"/>
      <c r="E58" s="364"/>
      <c r="F58" s="24"/>
      <c r="H58" s="364"/>
      <c r="J58" s="358" t="s">
        <v>87</v>
      </c>
      <c r="K58" s="35"/>
    </row>
    <row r="59" spans="1:11" ht="56.25" customHeight="1" x14ac:dyDescent="0.25">
      <c r="A59" s="377"/>
      <c r="B59" s="377"/>
      <c r="C59" s="377"/>
      <c r="D59" s="377"/>
      <c r="E59" s="364"/>
      <c r="F59" s="25"/>
      <c r="H59" s="364"/>
      <c r="J59" s="358" t="s">
        <v>89</v>
      </c>
      <c r="K59" s="35"/>
    </row>
    <row r="60" spans="1:11" ht="56.25" customHeight="1" x14ac:dyDescent="0.25">
      <c r="A60" s="377"/>
      <c r="B60" s="377"/>
      <c r="C60" s="377"/>
      <c r="D60" s="377"/>
      <c r="E60" s="364"/>
      <c r="H60" s="364"/>
      <c r="J60" s="358" t="s">
        <v>90</v>
      </c>
      <c r="K60" s="35"/>
    </row>
    <row r="61" spans="1:11" ht="56.25" customHeight="1" x14ac:dyDescent="0.25">
      <c r="A61" s="377"/>
      <c r="B61" s="377"/>
      <c r="C61" s="377"/>
      <c r="D61" s="377"/>
      <c r="E61" s="364"/>
      <c r="H61" s="364"/>
      <c r="J61" s="358" t="s">
        <v>91</v>
      </c>
      <c r="K61" s="35"/>
    </row>
    <row r="62" spans="1:11" ht="56.25" customHeight="1" x14ac:dyDescent="0.25">
      <c r="A62" s="375"/>
      <c r="B62" s="375"/>
      <c r="C62" s="375"/>
      <c r="D62" s="375"/>
      <c r="E62" s="10"/>
      <c r="F62" s="24"/>
      <c r="G62" s="14"/>
      <c r="H62" s="10"/>
      <c r="I62" s="14"/>
      <c r="J62" s="358" t="s">
        <v>92</v>
      </c>
      <c r="K62" s="35"/>
    </row>
    <row r="63" spans="1:11" ht="56.25" customHeight="1" x14ac:dyDescent="0.25">
      <c r="A63" s="377"/>
      <c r="B63" s="377"/>
      <c r="C63" s="377"/>
      <c r="D63" s="377"/>
      <c r="F63" s="24"/>
      <c r="G63" s="14"/>
      <c r="I63" s="14"/>
      <c r="J63" s="358" t="s">
        <v>94</v>
      </c>
      <c r="K63" s="35"/>
    </row>
    <row r="64" spans="1:11" ht="56.25" customHeight="1" x14ac:dyDescent="0.25">
      <c r="A64" s="377"/>
      <c r="B64" s="377"/>
      <c r="C64" s="377"/>
      <c r="D64" s="377"/>
      <c r="F64" s="24"/>
      <c r="J64" s="358" t="s">
        <v>95</v>
      </c>
      <c r="K64" s="35"/>
    </row>
    <row r="65" spans="1:11" ht="56.25" customHeight="1" x14ac:dyDescent="0.25">
      <c r="A65" s="377"/>
      <c r="B65" s="377"/>
      <c r="C65" s="377"/>
      <c r="D65" s="377"/>
      <c r="F65" s="25"/>
      <c r="J65" s="358" t="s">
        <v>96</v>
      </c>
      <c r="K65" s="35"/>
    </row>
    <row r="66" spans="1:11" ht="56.25" customHeight="1" x14ac:dyDescent="0.25">
      <c r="A66" s="377"/>
      <c r="B66" s="377"/>
      <c r="C66" s="377"/>
      <c r="D66" s="377"/>
      <c r="J66" s="358" t="s">
        <v>97</v>
      </c>
      <c r="K66" s="35"/>
    </row>
    <row r="67" spans="1:11" ht="56.25" customHeight="1" x14ac:dyDescent="0.25">
      <c r="A67" s="377"/>
      <c r="B67" s="377"/>
      <c r="C67" s="377"/>
      <c r="D67" s="377"/>
      <c r="F67" s="24"/>
      <c r="J67" s="1" t="s">
        <v>98</v>
      </c>
      <c r="K67" s="38"/>
    </row>
    <row r="68" spans="1:11" ht="56.25" customHeight="1" x14ac:dyDescent="0.25">
      <c r="A68" s="377"/>
      <c r="B68" s="377"/>
      <c r="C68" s="377"/>
      <c r="D68" s="377"/>
      <c r="F68" s="24"/>
      <c r="J68" s="358" t="s">
        <v>99</v>
      </c>
      <c r="K68" s="35"/>
    </row>
    <row r="69" spans="1:11" ht="56.25" customHeight="1" x14ac:dyDescent="0.25">
      <c r="A69" s="377"/>
      <c r="B69" s="377"/>
      <c r="C69" s="377"/>
      <c r="D69" s="377"/>
      <c r="F69" s="24"/>
      <c r="G69" s="14"/>
      <c r="I69" s="14"/>
      <c r="J69" s="1" t="s">
        <v>100</v>
      </c>
      <c r="K69" s="38"/>
    </row>
    <row r="70" spans="1:11" ht="56.25" customHeight="1" x14ac:dyDescent="0.25">
      <c r="A70" s="378"/>
      <c r="B70" s="378"/>
      <c r="C70" s="378"/>
      <c r="D70" s="378"/>
      <c r="F70" s="24"/>
      <c r="G70" s="26"/>
      <c r="I70" s="26"/>
      <c r="J70" s="1" t="s">
        <v>101</v>
      </c>
      <c r="K70" s="38"/>
    </row>
    <row r="71" spans="1:11" ht="56.25" customHeight="1" x14ac:dyDescent="0.25">
      <c r="A71" s="375"/>
      <c r="B71" s="375"/>
      <c r="C71" s="375"/>
      <c r="D71" s="375"/>
      <c r="F71" s="24"/>
      <c r="J71" s="1" t="s">
        <v>102</v>
      </c>
      <c r="K71" s="38"/>
    </row>
    <row r="72" spans="1:11" ht="56.25" customHeight="1" x14ac:dyDescent="0.25">
      <c r="A72" s="375"/>
      <c r="B72" s="375"/>
      <c r="C72" s="375"/>
      <c r="D72" s="375"/>
      <c r="F72" s="24"/>
      <c r="J72" s="1" t="s">
        <v>103</v>
      </c>
      <c r="K72" s="38"/>
    </row>
    <row r="73" spans="1:11" ht="56.25" customHeight="1" x14ac:dyDescent="0.25">
      <c r="A73" s="375"/>
      <c r="B73" s="375"/>
      <c r="C73" s="375"/>
      <c r="D73" s="375"/>
      <c r="F73" s="25"/>
      <c r="J73" s="1" t="s">
        <v>104</v>
      </c>
      <c r="K73" s="38"/>
    </row>
    <row r="74" spans="1:11" ht="56.25" customHeight="1" x14ac:dyDescent="0.25">
      <c r="A74" s="375"/>
      <c r="B74" s="375"/>
      <c r="C74" s="375"/>
      <c r="D74" s="375"/>
      <c r="F74" s="10"/>
      <c r="J74" s="1" t="s">
        <v>105</v>
      </c>
      <c r="K74" s="38"/>
    </row>
    <row r="75" spans="1:11" ht="56.25" customHeight="1" x14ac:dyDescent="0.25">
      <c r="A75" s="375"/>
      <c r="B75" s="375"/>
      <c r="C75" s="375"/>
      <c r="D75" s="375"/>
      <c r="J75" s="1" t="s">
        <v>175</v>
      </c>
      <c r="K75" s="38"/>
    </row>
    <row r="76" spans="1:11" ht="56.25" customHeight="1" x14ac:dyDescent="0.25">
      <c r="A76" s="375"/>
      <c r="B76" s="375"/>
      <c r="C76" s="375"/>
      <c r="D76" s="375"/>
      <c r="G76" s="26"/>
      <c r="I76" s="26"/>
      <c r="J76" s="1" t="s">
        <v>106</v>
      </c>
      <c r="K76" s="38"/>
    </row>
    <row r="77" spans="1:11" ht="56.25" customHeight="1" x14ac:dyDescent="0.25">
      <c r="A77" s="375"/>
      <c r="B77" s="375"/>
      <c r="C77" s="375"/>
      <c r="D77" s="375"/>
      <c r="J77" s="1" t="s">
        <v>185</v>
      </c>
      <c r="K77" s="38"/>
    </row>
    <row r="78" spans="1:11" ht="56.25" customHeight="1" x14ac:dyDescent="0.25">
      <c r="A78" s="375"/>
      <c r="B78" s="375"/>
      <c r="C78" s="375"/>
      <c r="D78" s="375"/>
      <c r="J78" s="1" t="s">
        <v>178</v>
      </c>
      <c r="K78" s="38"/>
    </row>
    <row r="79" spans="1:11" ht="56.25" customHeight="1" x14ac:dyDescent="0.25">
      <c r="A79" s="375"/>
      <c r="B79" s="375"/>
      <c r="C79" s="375"/>
      <c r="D79" s="375"/>
      <c r="J79" s="1" t="s">
        <v>108</v>
      </c>
      <c r="K79" s="38"/>
    </row>
    <row r="80" spans="1:11" ht="56.25" customHeight="1" x14ac:dyDescent="0.25">
      <c r="A80" s="375"/>
      <c r="B80" s="375"/>
      <c r="C80" s="375"/>
      <c r="D80" s="375"/>
      <c r="J80" s="1" t="s">
        <v>109</v>
      </c>
      <c r="K80" s="38"/>
    </row>
    <row r="81" spans="1:11" ht="56.25" customHeight="1" x14ac:dyDescent="0.25">
      <c r="A81" s="375"/>
      <c r="B81" s="375"/>
      <c r="C81" s="375"/>
      <c r="D81" s="375"/>
      <c r="J81" s="1" t="s">
        <v>110</v>
      </c>
      <c r="K81" s="38"/>
    </row>
    <row r="82" spans="1:11" ht="56.25" customHeight="1" x14ac:dyDescent="0.25">
      <c r="A82" s="375"/>
      <c r="B82" s="375"/>
      <c r="C82" s="375"/>
      <c r="D82" s="375"/>
      <c r="G82" s="14"/>
      <c r="I82" s="14"/>
      <c r="J82" s="1" t="s">
        <v>111</v>
      </c>
      <c r="K82" s="38"/>
    </row>
    <row r="83" spans="1:11" ht="56.25" customHeight="1" x14ac:dyDescent="0.25">
      <c r="A83" s="375"/>
      <c r="B83" s="375"/>
      <c r="C83" s="375"/>
      <c r="D83" s="375"/>
      <c r="G83" s="14"/>
      <c r="I83" s="14"/>
      <c r="J83" s="1" t="s">
        <v>113</v>
      </c>
      <c r="K83" s="38"/>
    </row>
    <row r="84" spans="1:11" ht="56.25" customHeight="1" x14ac:dyDescent="0.25">
      <c r="A84" s="375"/>
      <c r="B84" s="375"/>
      <c r="C84" s="375"/>
      <c r="D84" s="375"/>
      <c r="G84" s="14"/>
      <c r="I84" s="14"/>
      <c r="J84" s="1" t="s">
        <v>114</v>
      </c>
      <c r="K84" s="38"/>
    </row>
    <row r="85" spans="1:11" ht="56.25" customHeight="1" x14ac:dyDescent="0.25">
      <c r="A85" s="375"/>
      <c r="B85" s="375"/>
      <c r="C85" s="375"/>
      <c r="D85" s="375"/>
      <c r="J85" s="358" t="s">
        <v>116</v>
      </c>
      <c r="K85" s="35"/>
    </row>
    <row r="86" spans="1:11" ht="56.25" customHeight="1" x14ac:dyDescent="0.25">
      <c r="A86" s="375"/>
      <c r="B86" s="375"/>
      <c r="C86" s="375"/>
      <c r="D86" s="375"/>
      <c r="J86" s="358" t="s">
        <v>117</v>
      </c>
      <c r="K86" s="35"/>
    </row>
    <row r="87" spans="1:11" ht="56.25" customHeight="1" x14ac:dyDescent="0.25">
      <c r="A87" s="375"/>
      <c r="B87" s="375"/>
      <c r="C87" s="375"/>
      <c r="D87" s="375"/>
      <c r="J87" s="358" t="s">
        <v>118</v>
      </c>
      <c r="K87" s="35"/>
    </row>
    <row r="88" spans="1:11" ht="56.25" customHeight="1" x14ac:dyDescent="0.25">
      <c r="A88" s="375"/>
      <c r="B88" s="375"/>
      <c r="C88" s="375"/>
      <c r="D88" s="375"/>
      <c r="G88" s="14"/>
      <c r="I88" s="14"/>
      <c r="J88" s="358" t="s">
        <v>119</v>
      </c>
      <c r="K88" s="35"/>
    </row>
    <row r="89" spans="1:11" ht="56.25" customHeight="1" x14ac:dyDescent="0.25">
      <c r="A89" s="375"/>
      <c r="B89" s="375"/>
      <c r="C89" s="375"/>
      <c r="D89" s="375"/>
      <c r="G89" s="14"/>
      <c r="I89" s="14"/>
      <c r="J89" s="358" t="s">
        <v>120</v>
      </c>
      <c r="K89" s="35"/>
    </row>
    <row r="90" spans="1:11" ht="56.25" customHeight="1" x14ac:dyDescent="0.25">
      <c r="A90" s="375"/>
      <c r="B90" s="375"/>
      <c r="C90" s="375"/>
      <c r="D90" s="375"/>
      <c r="G90" s="14"/>
      <c r="I90" s="14"/>
      <c r="J90" s="433" t="s">
        <v>121</v>
      </c>
      <c r="K90" s="35"/>
    </row>
    <row r="91" spans="1:11" ht="56.25" customHeight="1" x14ac:dyDescent="0.25">
      <c r="A91" s="375"/>
      <c r="B91" s="375"/>
      <c r="C91" s="375"/>
      <c r="D91" s="375"/>
      <c r="G91" s="14"/>
      <c r="I91" s="14"/>
      <c r="J91" s="433"/>
      <c r="K91" s="35"/>
    </row>
    <row r="92" spans="1:11" ht="56.25" customHeight="1" x14ac:dyDescent="0.25">
      <c r="A92" s="375"/>
      <c r="B92" s="375"/>
      <c r="C92" s="375"/>
      <c r="D92" s="375"/>
      <c r="G92" s="14"/>
      <c r="I92" s="14"/>
      <c r="J92" s="358" t="s">
        <v>122</v>
      </c>
      <c r="K92" s="35"/>
    </row>
    <row r="93" spans="1:11" ht="56.25" customHeight="1" x14ac:dyDescent="0.25">
      <c r="A93" s="375"/>
      <c r="B93" s="375"/>
      <c r="C93" s="375"/>
      <c r="D93" s="375"/>
      <c r="G93" s="14"/>
      <c r="I93" s="14"/>
      <c r="J93" s="358" t="s">
        <v>123</v>
      </c>
      <c r="K93" s="35"/>
    </row>
    <row r="94" spans="1:11" ht="56.25" customHeight="1" x14ac:dyDescent="0.25">
      <c r="A94" s="375"/>
      <c r="B94" s="375"/>
      <c r="C94" s="375"/>
      <c r="D94" s="375"/>
      <c r="J94" s="358" t="s">
        <v>124</v>
      </c>
      <c r="K94" s="35"/>
    </row>
    <row r="95" spans="1:11" ht="56.25" customHeight="1" x14ac:dyDescent="0.25">
      <c r="A95" s="375"/>
      <c r="B95" s="375"/>
      <c r="C95" s="375"/>
      <c r="D95" s="375"/>
      <c r="J95" s="359" t="s">
        <v>125</v>
      </c>
      <c r="K95" s="44"/>
    </row>
    <row r="96" spans="1:11" ht="56.25" customHeight="1" x14ac:dyDescent="0.25">
      <c r="A96" s="375"/>
      <c r="B96" s="375"/>
      <c r="C96" s="375"/>
      <c r="D96" s="375"/>
      <c r="J96" s="3" t="s">
        <v>126</v>
      </c>
      <c r="K96" s="38"/>
    </row>
    <row r="97" spans="1:11" ht="56.25" customHeight="1" x14ac:dyDescent="0.25">
      <c r="A97" s="375"/>
      <c r="B97" s="375"/>
      <c r="C97" s="375"/>
      <c r="D97" s="375"/>
      <c r="J97" s="1" t="s">
        <v>127</v>
      </c>
      <c r="K97" s="38"/>
    </row>
    <row r="98" spans="1:11" ht="56.25" customHeight="1" x14ac:dyDescent="0.25">
      <c r="A98" s="375"/>
      <c r="B98" s="375"/>
      <c r="C98" s="375"/>
      <c r="D98" s="375"/>
      <c r="J98" s="1" t="s">
        <v>128</v>
      </c>
      <c r="K98" s="38"/>
    </row>
    <row r="99" spans="1:11" ht="56.25" customHeight="1" x14ac:dyDescent="0.25">
      <c r="A99" s="375"/>
      <c r="B99" s="375"/>
      <c r="C99" s="375"/>
      <c r="D99" s="375"/>
      <c r="J99" s="1" t="s">
        <v>103</v>
      </c>
      <c r="K99" s="38"/>
    </row>
    <row r="100" spans="1:11" ht="56.25" customHeight="1" x14ac:dyDescent="0.25">
      <c r="A100" s="375"/>
      <c r="B100" s="375"/>
      <c r="C100" s="375"/>
      <c r="D100" s="375"/>
      <c r="G100" s="14"/>
      <c r="I100" s="14"/>
      <c r="J100" s="1" t="s">
        <v>130</v>
      </c>
      <c r="K100" s="38"/>
    </row>
    <row r="101" spans="1:11" ht="56.25" customHeight="1" x14ac:dyDescent="0.25">
      <c r="A101" s="375"/>
      <c r="B101" s="375"/>
      <c r="C101" s="375"/>
      <c r="D101" s="375"/>
      <c r="J101" s="1" t="s">
        <v>131</v>
      </c>
      <c r="K101" s="38"/>
    </row>
    <row r="102" spans="1:11" ht="56.25" customHeight="1" x14ac:dyDescent="0.25">
      <c r="A102" s="375"/>
      <c r="B102" s="375"/>
      <c r="C102" s="375"/>
      <c r="D102" s="375"/>
      <c r="J102" s="1" t="s">
        <v>132</v>
      </c>
      <c r="K102" s="38"/>
    </row>
    <row r="103" spans="1:11" ht="56.25" customHeight="1" x14ac:dyDescent="0.25">
      <c r="A103" s="375"/>
      <c r="B103" s="375"/>
      <c r="C103" s="375"/>
      <c r="D103" s="375"/>
      <c r="G103" s="14"/>
      <c r="I103" s="14"/>
      <c r="J103" s="1" t="s">
        <v>134</v>
      </c>
      <c r="K103" s="38"/>
    </row>
    <row r="104" spans="1:11" ht="56.25" customHeight="1" x14ac:dyDescent="0.25">
      <c r="A104" s="375"/>
      <c r="B104" s="375"/>
      <c r="C104" s="375"/>
      <c r="D104" s="375"/>
      <c r="G104" s="26"/>
      <c r="I104" s="26"/>
      <c r="J104" s="1" t="s">
        <v>135</v>
      </c>
      <c r="K104" s="38"/>
    </row>
    <row r="105" spans="1:11" ht="56.25" customHeight="1" x14ac:dyDescent="0.25">
      <c r="A105" s="375"/>
      <c r="B105" s="375"/>
      <c r="C105" s="375"/>
      <c r="D105" s="375"/>
      <c r="J105" s="1" t="s">
        <v>137</v>
      </c>
      <c r="K105" s="38"/>
    </row>
    <row r="106" spans="1:11" ht="56.25" customHeight="1" x14ac:dyDescent="0.25">
      <c r="A106" s="375"/>
      <c r="B106" s="375"/>
      <c r="C106" s="375"/>
      <c r="D106" s="375"/>
      <c r="J106" s="1" t="s">
        <v>43</v>
      </c>
      <c r="K106" s="38"/>
    </row>
    <row r="107" spans="1:11" ht="56.25" customHeight="1" x14ac:dyDescent="0.25">
      <c r="A107" s="375"/>
      <c r="B107" s="375"/>
      <c r="C107" s="375"/>
      <c r="D107" s="375"/>
      <c r="G107" s="14"/>
      <c r="I107" s="14"/>
      <c r="J107" s="1" t="s">
        <v>139</v>
      </c>
      <c r="K107" s="38"/>
    </row>
    <row r="108" spans="1:11" ht="56.25" customHeight="1" x14ac:dyDescent="0.25">
      <c r="A108" s="375"/>
      <c r="B108" s="375"/>
      <c r="C108" s="375"/>
      <c r="D108" s="375"/>
      <c r="G108" s="14"/>
      <c r="I108" s="14"/>
      <c r="J108" s="1" t="s">
        <v>140</v>
      </c>
      <c r="K108" s="38"/>
    </row>
    <row r="109" spans="1:11" ht="56.25" customHeight="1" x14ac:dyDescent="0.25">
      <c r="A109" s="375"/>
      <c r="B109" s="375"/>
      <c r="C109" s="375"/>
      <c r="D109" s="375"/>
      <c r="G109" s="14"/>
      <c r="I109" s="14"/>
      <c r="J109" s="1" t="s">
        <v>141</v>
      </c>
      <c r="K109" s="38"/>
    </row>
    <row r="110" spans="1:11" ht="56.25" customHeight="1" x14ac:dyDescent="0.25">
      <c r="A110" s="375"/>
      <c r="B110" s="375"/>
      <c r="C110" s="375"/>
      <c r="D110" s="375"/>
      <c r="G110" s="26"/>
      <c r="I110" s="26"/>
      <c r="J110" s="1" t="s">
        <v>143</v>
      </c>
      <c r="K110" s="38"/>
    </row>
    <row r="111" spans="1:11" ht="56.25" customHeight="1" x14ac:dyDescent="0.25">
      <c r="A111" s="375"/>
      <c r="B111" s="375"/>
      <c r="C111" s="375"/>
      <c r="D111" s="375"/>
      <c r="J111" s="1" t="s">
        <v>144</v>
      </c>
      <c r="K111" s="38"/>
    </row>
    <row r="112" spans="1:11" ht="56.25" customHeight="1" x14ac:dyDescent="0.25">
      <c r="A112" s="375"/>
      <c r="B112" s="375"/>
      <c r="C112" s="375"/>
      <c r="D112" s="375"/>
      <c r="G112" s="14"/>
      <c r="I112" s="14"/>
      <c r="J112" s="1" t="s">
        <v>145</v>
      </c>
      <c r="K112" s="38"/>
    </row>
    <row r="113" spans="1:11" ht="56.25" customHeight="1" x14ac:dyDescent="0.25">
      <c r="A113" s="375"/>
      <c r="B113" s="375"/>
      <c r="C113" s="375"/>
      <c r="D113" s="375"/>
      <c r="G113" s="14"/>
      <c r="I113" s="14"/>
      <c r="J113" s="358" t="s">
        <v>147</v>
      </c>
      <c r="K113" s="35"/>
    </row>
    <row r="114" spans="1:11" ht="56.25" customHeight="1" x14ac:dyDescent="0.25">
      <c r="A114" s="375"/>
      <c r="B114" s="375"/>
      <c r="C114" s="375"/>
      <c r="D114" s="375"/>
      <c r="G114" s="14"/>
      <c r="I114" s="14"/>
      <c r="J114" s="433" t="s">
        <v>148</v>
      </c>
      <c r="K114" s="35"/>
    </row>
    <row r="115" spans="1:11" ht="56.25" customHeight="1" x14ac:dyDescent="0.25">
      <c r="A115" s="375"/>
      <c r="B115" s="375"/>
      <c r="C115" s="375"/>
      <c r="D115" s="375"/>
      <c r="G115" s="14"/>
      <c r="I115" s="14"/>
      <c r="J115" s="433"/>
      <c r="K115" s="35"/>
    </row>
    <row r="116" spans="1:11" ht="56.25" customHeight="1" x14ac:dyDescent="0.25">
      <c r="A116" s="375"/>
      <c r="B116" s="375"/>
      <c r="C116" s="375"/>
      <c r="D116" s="375"/>
      <c r="G116" s="14"/>
      <c r="I116" s="14"/>
      <c r="J116" s="358" t="s">
        <v>149</v>
      </c>
      <c r="K116" s="35"/>
    </row>
    <row r="117" spans="1:11" ht="56.25" customHeight="1" x14ac:dyDescent="0.25">
      <c r="A117" s="375"/>
      <c r="B117" s="375"/>
      <c r="C117" s="375"/>
      <c r="D117" s="375"/>
      <c r="G117" s="14"/>
      <c r="I117" s="14"/>
      <c r="J117" s="358" t="s">
        <v>150</v>
      </c>
      <c r="K117" s="35"/>
    </row>
    <row r="118" spans="1:11" ht="56.25" customHeight="1" x14ac:dyDescent="0.25">
      <c r="A118" s="375"/>
      <c r="B118" s="375"/>
      <c r="C118" s="375"/>
      <c r="D118" s="375"/>
      <c r="G118" s="26"/>
      <c r="I118" s="26"/>
      <c r="J118" s="358" t="s">
        <v>242</v>
      </c>
      <c r="K118" s="35"/>
    </row>
    <row r="119" spans="1:11" ht="56.25" customHeight="1" x14ac:dyDescent="0.25">
      <c r="A119" s="375"/>
      <c r="B119" s="375"/>
      <c r="C119" s="375"/>
      <c r="D119" s="375"/>
      <c r="J119" s="1" t="s">
        <v>153</v>
      </c>
      <c r="K119" s="38"/>
    </row>
    <row r="120" spans="1:11" ht="56.25" customHeight="1" x14ac:dyDescent="0.25">
      <c r="A120" s="375"/>
      <c r="B120" s="375"/>
      <c r="C120" s="375"/>
      <c r="D120" s="375"/>
      <c r="J120" s="1" t="s">
        <v>154</v>
      </c>
      <c r="K120" s="38"/>
    </row>
    <row r="121" spans="1:11" ht="56.25" customHeight="1" x14ac:dyDescent="0.25">
      <c r="A121" s="375"/>
      <c r="B121" s="375"/>
      <c r="C121" s="375"/>
      <c r="D121" s="375"/>
      <c r="J121" s="1" t="s">
        <v>155</v>
      </c>
      <c r="K121" s="38"/>
    </row>
    <row r="122" spans="1:11" ht="56.25" customHeight="1" x14ac:dyDescent="0.25">
      <c r="A122" s="375"/>
      <c r="B122" s="375"/>
      <c r="C122" s="375"/>
      <c r="D122" s="375"/>
      <c r="J122" s="1" t="s">
        <v>157</v>
      </c>
      <c r="K122" s="38"/>
    </row>
    <row r="123" spans="1:11" ht="56.25" customHeight="1" x14ac:dyDescent="0.25">
      <c r="A123" s="375"/>
      <c r="B123" s="375"/>
      <c r="C123" s="375"/>
      <c r="D123" s="375"/>
      <c r="J123" s="1" t="s">
        <v>158</v>
      </c>
      <c r="K123" s="38"/>
    </row>
    <row r="124" spans="1:11" ht="56.25" customHeight="1" x14ac:dyDescent="0.25">
      <c r="A124" s="375"/>
      <c r="B124" s="375"/>
      <c r="C124" s="375"/>
      <c r="D124" s="375"/>
      <c r="J124" s="1" t="s">
        <v>159</v>
      </c>
      <c r="K124" s="38"/>
    </row>
    <row r="125" spans="1:11" ht="56.25" customHeight="1" x14ac:dyDescent="0.25">
      <c r="A125" s="375"/>
      <c r="B125" s="375"/>
      <c r="C125" s="375"/>
      <c r="D125" s="375"/>
      <c r="J125" s="1" t="s">
        <v>160</v>
      </c>
      <c r="K125" s="38"/>
    </row>
    <row r="126" spans="1:11" ht="56.25" customHeight="1" x14ac:dyDescent="0.25">
      <c r="A126" s="375"/>
      <c r="B126" s="375"/>
      <c r="C126" s="375"/>
      <c r="D126" s="375"/>
      <c r="J126" s="1" t="s">
        <v>161</v>
      </c>
      <c r="K126" s="38"/>
    </row>
    <row r="127" spans="1:11" x14ac:dyDescent="0.25">
      <c r="A127" s="375"/>
      <c r="B127" s="375"/>
      <c r="C127" s="375"/>
      <c r="D127" s="375"/>
    </row>
    <row r="128" spans="1:11" x14ac:dyDescent="0.25">
      <c r="A128" s="375"/>
      <c r="B128" s="375"/>
      <c r="C128" s="375"/>
      <c r="D128" s="375"/>
    </row>
    <row r="129" spans="1:4" x14ac:dyDescent="0.25">
      <c r="A129" s="375"/>
      <c r="B129" s="375"/>
      <c r="C129" s="375"/>
      <c r="D129" s="375"/>
    </row>
    <row r="130" spans="1:4" x14ac:dyDescent="0.25">
      <c r="A130" s="375"/>
      <c r="B130" s="375"/>
      <c r="C130" s="375"/>
      <c r="D130" s="375"/>
    </row>
    <row r="131" spans="1:4" x14ac:dyDescent="0.25">
      <c r="A131" s="375"/>
      <c r="B131" s="375"/>
      <c r="C131" s="375"/>
      <c r="D131" s="375"/>
    </row>
    <row r="132" spans="1:4" x14ac:dyDescent="0.25">
      <c r="A132" s="375"/>
      <c r="B132" s="375"/>
      <c r="C132" s="375"/>
      <c r="D132" s="375"/>
    </row>
    <row r="133" spans="1:4" x14ac:dyDescent="0.25">
      <c r="A133" s="375"/>
      <c r="B133" s="375"/>
      <c r="C133" s="375"/>
      <c r="D133" s="375"/>
    </row>
    <row r="134" spans="1:4" x14ac:dyDescent="0.25">
      <c r="A134" s="375"/>
      <c r="B134" s="375"/>
      <c r="C134" s="375"/>
      <c r="D134" s="375"/>
    </row>
  </sheetData>
  <mergeCells count="10">
    <mergeCell ref="B10:B14"/>
    <mergeCell ref="J90:J91"/>
    <mergeCell ref="J114:J115"/>
    <mergeCell ref="A1:D1"/>
    <mergeCell ref="A2:D2"/>
    <mergeCell ref="A4:A7"/>
    <mergeCell ref="B4:B7"/>
    <mergeCell ref="A8:A9"/>
    <mergeCell ref="B8:B9"/>
    <mergeCell ref="A10:A14"/>
  </mergeCells>
  <pageMargins left="0.7" right="0.7" top="0.75" bottom="0.75" header="0.3" footer="0.3"/>
  <pageSetup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E15"/>
  <sheetViews>
    <sheetView topLeftCell="A4" zoomScale="80" zoomScaleNormal="80" workbookViewId="0">
      <selection activeCell="H12" sqref="H12"/>
    </sheetView>
  </sheetViews>
  <sheetFormatPr baseColWidth="10" defaultColWidth="11.42578125" defaultRowHeight="15" x14ac:dyDescent="0.25"/>
  <cols>
    <col min="1" max="1" width="1" style="146" customWidth="1"/>
    <col min="2" max="2" width="32.140625" style="146" customWidth="1"/>
    <col min="3" max="3" width="35.42578125" style="146" customWidth="1"/>
    <col min="4" max="4" width="38.28515625" style="146" customWidth="1"/>
    <col min="5" max="5" width="38.7109375" style="146" customWidth="1"/>
    <col min="6" max="16384" width="11.42578125" style="146"/>
  </cols>
  <sheetData>
    <row r="2" spans="2:5" ht="24.75" x14ac:dyDescent="0.5">
      <c r="B2" s="187" t="s">
        <v>761</v>
      </c>
      <c r="C2" s="609" t="s">
        <v>758</v>
      </c>
      <c r="D2" s="609"/>
      <c r="E2" s="394" t="s">
        <v>776</v>
      </c>
    </row>
    <row r="3" spans="2:5" ht="18.75" x14ac:dyDescent="0.4">
      <c r="B3" s="353"/>
      <c r="C3" s="613" t="s">
        <v>762</v>
      </c>
      <c r="D3" s="613"/>
      <c r="E3" s="353"/>
    </row>
    <row r="4" spans="2:5" ht="20.25" customHeight="1" x14ac:dyDescent="0.4">
      <c r="B4" s="251"/>
      <c r="C4" s="616" t="s">
        <v>884</v>
      </c>
      <c r="D4" s="616"/>
      <c r="E4" s="251" t="s">
        <v>887</v>
      </c>
    </row>
    <row r="5" spans="2:5" ht="98.25" customHeight="1" x14ac:dyDescent="0.25">
      <c r="B5" s="250"/>
      <c r="C5" s="614">
        <f>'Etapa 1 Identificación'!$B$3</f>
        <v>0</v>
      </c>
      <c r="D5" s="615"/>
      <c r="E5" s="261">
        <f>'Etapa 1 Identificación'!$B$5</f>
        <v>0</v>
      </c>
    </row>
    <row r="6" spans="2:5" ht="15.75" thickBot="1" x14ac:dyDescent="0.3"/>
    <row r="7" spans="2:5" ht="19.5" thickBot="1" x14ac:dyDescent="0.3">
      <c r="B7" s="252" t="s">
        <v>785</v>
      </c>
      <c r="C7" s="610"/>
      <c r="D7" s="611"/>
      <c r="E7" s="612"/>
    </row>
    <row r="8" spans="2:5" ht="15.75" thickBot="1" x14ac:dyDescent="0.3"/>
    <row r="9" spans="2:5" ht="18.75" x14ac:dyDescent="0.25">
      <c r="B9" s="411" t="s">
        <v>344</v>
      </c>
      <c r="C9" s="407" t="s">
        <v>895</v>
      </c>
      <c r="D9" s="408" t="s">
        <v>896</v>
      </c>
      <c r="E9" s="411" t="s">
        <v>837</v>
      </c>
    </row>
    <row r="10" spans="2:5" ht="52.5" customHeight="1" x14ac:dyDescent="0.25">
      <c r="B10" s="412"/>
      <c r="C10" s="412"/>
      <c r="D10" s="412"/>
      <c r="E10" s="1" t="s">
        <v>875</v>
      </c>
    </row>
    <row r="11" spans="2:5" ht="52.5" customHeight="1" x14ac:dyDescent="0.25">
      <c r="B11" s="412"/>
      <c r="C11" s="412"/>
      <c r="D11" s="412"/>
      <c r="E11" s="1" t="s">
        <v>875</v>
      </c>
    </row>
    <row r="12" spans="2:5" ht="56.25" customHeight="1" x14ac:dyDescent="0.25">
      <c r="B12" s="412"/>
      <c r="C12" s="412"/>
      <c r="D12" s="412"/>
      <c r="E12" s="1" t="s">
        <v>875</v>
      </c>
    </row>
    <row r="13" spans="2:5" ht="56.25" customHeight="1" x14ac:dyDescent="0.25">
      <c r="B13" s="412"/>
      <c r="C13" s="412"/>
      <c r="D13" s="412"/>
      <c r="E13" s="1" t="s">
        <v>875</v>
      </c>
    </row>
    <row r="14" spans="2:5" ht="56.25" customHeight="1" x14ac:dyDescent="0.25">
      <c r="B14" s="412"/>
      <c r="C14" s="412"/>
      <c r="D14" s="412"/>
      <c r="E14" s="1" t="s">
        <v>875</v>
      </c>
    </row>
    <row r="15" spans="2:5" ht="48.75" customHeight="1" x14ac:dyDescent="0.25">
      <c r="B15" s="412"/>
      <c r="C15" s="412"/>
      <c r="D15" s="412"/>
      <c r="E15" s="1" t="s">
        <v>875</v>
      </c>
    </row>
  </sheetData>
  <mergeCells count="5">
    <mergeCell ref="C2:D2"/>
    <mergeCell ref="C7:E7"/>
    <mergeCell ref="C3:D3"/>
    <mergeCell ref="C5:D5"/>
    <mergeCell ref="C4:D4"/>
  </mergeCells>
  <pageMargins left="0.26" right="0.28000000000000003" top="0.74803149606299213" bottom="0.74803149606299213" header="0.31496062992125984" footer="0.31496062992125984"/>
  <pageSetup scale="75" orientation="portrait" horizontalDpi="2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499E7-8D0E-41C6-9C38-2A5F6BB8929C}">
  <dimension ref="A1:D12"/>
  <sheetViews>
    <sheetView topLeftCell="A4" workbookViewId="0">
      <selection activeCell="D8" sqref="D8"/>
    </sheetView>
  </sheetViews>
  <sheetFormatPr baseColWidth="10" defaultColWidth="11.42578125" defaultRowHeight="15" x14ac:dyDescent="0.25"/>
  <cols>
    <col min="1" max="1" width="19.5703125" style="9" customWidth="1"/>
    <col min="2" max="2" width="28" style="9" customWidth="1"/>
    <col min="3" max="3" width="25.7109375" style="9" customWidth="1"/>
    <col min="4" max="4" width="55.42578125" style="9" customWidth="1"/>
    <col min="5" max="5" width="11.42578125" style="9"/>
    <col min="6" max="7" width="29.85546875" style="9" customWidth="1"/>
    <col min="8" max="16384" width="11.42578125" style="9"/>
  </cols>
  <sheetData>
    <row r="1" spans="1:4" ht="30" x14ac:dyDescent="0.25">
      <c r="A1" s="423" t="s">
        <v>849</v>
      </c>
      <c r="B1" s="424" t="s">
        <v>898</v>
      </c>
      <c r="C1" s="424" t="s">
        <v>899</v>
      </c>
      <c r="D1" s="424" t="s">
        <v>360</v>
      </c>
    </row>
    <row r="2" spans="1:4" ht="63.75" x14ac:dyDescent="0.25">
      <c r="A2" s="443" t="s">
        <v>900</v>
      </c>
      <c r="B2" s="444" t="s">
        <v>901</v>
      </c>
      <c r="C2" s="425" t="s">
        <v>902</v>
      </c>
      <c r="D2" s="426" t="s">
        <v>903</v>
      </c>
    </row>
    <row r="3" spans="1:4" ht="38.25" x14ac:dyDescent="0.25">
      <c r="A3" s="443"/>
      <c r="B3" s="444"/>
      <c r="C3" s="425" t="s">
        <v>59</v>
      </c>
      <c r="D3" s="426" t="s">
        <v>904</v>
      </c>
    </row>
    <row r="4" spans="1:4" ht="25.5" x14ac:dyDescent="0.25">
      <c r="A4" s="443"/>
      <c r="B4" s="444"/>
      <c r="C4" s="425" t="s">
        <v>905</v>
      </c>
      <c r="D4" s="426" t="s">
        <v>906</v>
      </c>
    </row>
    <row r="5" spans="1:4" ht="51" x14ac:dyDescent="0.25">
      <c r="A5" s="443"/>
      <c r="B5" s="445" t="s">
        <v>907</v>
      </c>
      <c r="C5" s="425" t="s">
        <v>908</v>
      </c>
      <c r="D5" s="426" t="s">
        <v>909</v>
      </c>
    </row>
    <row r="6" spans="1:4" ht="127.5" x14ac:dyDescent="0.25">
      <c r="A6" s="443"/>
      <c r="B6" s="445"/>
      <c r="C6" s="425" t="s">
        <v>910</v>
      </c>
      <c r="D6" s="426" t="s">
        <v>911</v>
      </c>
    </row>
    <row r="7" spans="1:4" ht="38.25" x14ac:dyDescent="0.25">
      <c r="A7" s="443"/>
      <c r="B7" s="445"/>
      <c r="C7" s="425" t="s">
        <v>912</v>
      </c>
      <c r="D7" s="426" t="s">
        <v>924</v>
      </c>
    </row>
    <row r="8" spans="1:4" x14ac:dyDescent="0.25">
      <c r="A8" s="443"/>
      <c r="B8" s="446" t="s">
        <v>913</v>
      </c>
      <c r="C8" s="425" t="s">
        <v>914</v>
      </c>
      <c r="D8" s="426" t="s">
        <v>915</v>
      </c>
    </row>
    <row r="9" spans="1:4" ht="51" x14ac:dyDescent="0.25">
      <c r="A9" s="443"/>
      <c r="B9" s="447"/>
      <c r="C9" s="425" t="s">
        <v>916</v>
      </c>
      <c r="D9" s="426" t="s">
        <v>917</v>
      </c>
    </row>
    <row r="10" spans="1:4" ht="25.5" x14ac:dyDescent="0.25">
      <c r="A10" s="443"/>
      <c r="B10" s="447"/>
      <c r="C10" s="425" t="s">
        <v>918</v>
      </c>
      <c r="D10" s="426" t="s">
        <v>919</v>
      </c>
    </row>
    <row r="11" spans="1:4" ht="25.5" x14ac:dyDescent="0.25">
      <c r="A11" s="443"/>
      <c r="B11" s="447"/>
      <c r="C11" s="425" t="s">
        <v>920</v>
      </c>
      <c r="D11" s="426" t="s">
        <v>921</v>
      </c>
    </row>
    <row r="12" spans="1:4" x14ac:dyDescent="0.25">
      <c r="A12" s="443"/>
      <c r="B12" s="447"/>
      <c r="C12" s="425" t="s">
        <v>922</v>
      </c>
      <c r="D12" s="426" t="s">
        <v>923</v>
      </c>
    </row>
  </sheetData>
  <mergeCells count="4">
    <mergeCell ref="A2:A12"/>
    <mergeCell ref="B2:B4"/>
    <mergeCell ref="B5:B7"/>
    <mergeCell ref="B8:B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L72"/>
  <sheetViews>
    <sheetView topLeftCell="A16" zoomScale="60" zoomScaleNormal="60" workbookViewId="0">
      <pane xSplit="1" topLeftCell="B1" activePane="topRight" state="frozen"/>
      <selection pane="topRight" activeCell="B4" sqref="B4:C4"/>
    </sheetView>
  </sheetViews>
  <sheetFormatPr baseColWidth="10" defaultColWidth="11.42578125" defaultRowHeight="15" x14ac:dyDescent="0.25"/>
  <cols>
    <col min="1" max="1" width="66.7109375" style="265" customWidth="1"/>
    <col min="2" max="3" width="76.28515625" style="265" customWidth="1"/>
    <col min="4" max="4" width="72" style="265" customWidth="1"/>
    <col min="5" max="5" width="78.42578125" style="265" customWidth="1"/>
    <col min="6" max="6" width="73.7109375" style="265" customWidth="1"/>
    <col min="7" max="7" width="79.140625" style="265" customWidth="1"/>
    <col min="8" max="8" width="58.7109375" style="265" customWidth="1"/>
    <col min="9" max="9" width="55.140625" style="265" customWidth="1"/>
    <col min="10" max="10" width="47.7109375" style="265" customWidth="1"/>
    <col min="11" max="11" width="51.7109375" style="265" customWidth="1"/>
    <col min="12" max="16384" width="11.42578125" style="265"/>
  </cols>
  <sheetData>
    <row r="2" spans="1:12" s="264" customFormat="1" ht="34.5" thickBot="1" x14ac:dyDescent="0.3">
      <c r="A2" s="452" t="s">
        <v>892</v>
      </c>
      <c r="B2" s="453"/>
      <c r="C2" s="453"/>
    </row>
    <row r="3" spans="1:12" ht="60.75" customHeight="1" thickTop="1" thickBot="1" x14ac:dyDescent="0.3">
      <c r="A3" s="391" t="s">
        <v>884</v>
      </c>
      <c r="B3" s="448"/>
      <c r="C3" s="449"/>
    </row>
    <row r="4" spans="1:12" ht="76.5" customHeight="1" thickTop="1" thickBot="1" x14ac:dyDescent="0.3">
      <c r="A4" s="391" t="s">
        <v>889</v>
      </c>
      <c r="B4" s="450"/>
      <c r="C4" s="451"/>
    </row>
    <row r="5" spans="1:12" ht="171.75" customHeight="1" thickTop="1" thickBot="1" x14ac:dyDescent="0.3">
      <c r="A5" s="391" t="s">
        <v>885</v>
      </c>
      <c r="B5" s="450"/>
      <c r="C5" s="451"/>
    </row>
    <row r="6" spans="1:12" ht="24.75" customHeight="1" thickBot="1" x14ac:dyDescent="0.3">
      <c r="A6" s="457"/>
      <c r="B6" s="457"/>
      <c r="C6" s="458"/>
    </row>
    <row r="7" spans="1:12" ht="57" customHeight="1" thickTop="1" thickBot="1" x14ac:dyDescent="0.3">
      <c r="A7" s="454" t="s">
        <v>317</v>
      </c>
      <c r="B7" s="455"/>
      <c r="C7" s="456"/>
    </row>
    <row r="8" spans="1:12" ht="33.75" customHeight="1" thickTop="1" thickBot="1" x14ac:dyDescent="0.3">
      <c r="A8" s="266"/>
      <c r="B8" s="267" t="s">
        <v>454</v>
      </c>
      <c r="C8" s="386" t="s">
        <v>455</v>
      </c>
      <c r="D8" s="267" t="s">
        <v>456</v>
      </c>
      <c r="E8" s="267" t="s">
        <v>457</v>
      </c>
      <c r="F8" s="267" t="s">
        <v>893</v>
      </c>
      <c r="G8" s="267" t="s">
        <v>458</v>
      </c>
      <c r="H8" s="267" t="s">
        <v>459</v>
      </c>
      <c r="I8" s="267" t="s">
        <v>460</v>
      </c>
      <c r="J8" s="267" t="s">
        <v>461</v>
      </c>
      <c r="K8" s="267" t="s">
        <v>462</v>
      </c>
    </row>
    <row r="9" spans="1:12" ht="123.75" customHeight="1" thickBot="1" x14ac:dyDescent="0.3">
      <c r="A9" s="332" t="s">
        <v>888</v>
      </c>
      <c r="B9" s="400"/>
      <c r="C9" s="400"/>
      <c r="D9" s="400"/>
      <c r="E9" s="400"/>
      <c r="F9" s="400"/>
      <c r="G9" s="400"/>
      <c r="H9" s="400"/>
      <c r="I9" s="400"/>
      <c r="J9" s="335"/>
      <c r="K9" s="335"/>
      <c r="L9" s="336"/>
    </row>
    <row r="10" spans="1:12" ht="110.25" customHeight="1" thickTop="1" thickBot="1" x14ac:dyDescent="0.3">
      <c r="A10" s="333" t="s">
        <v>836</v>
      </c>
      <c r="B10" s="381"/>
      <c r="C10" s="382"/>
      <c r="D10" s="285"/>
      <c r="E10" s="285"/>
      <c r="F10" s="285"/>
      <c r="G10" s="285"/>
      <c r="H10" s="334"/>
      <c r="I10" s="334"/>
      <c r="J10" s="334"/>
      <c r="K10" s="285"/>
    </row>
    <row r="11" spans="1:12" ht="15" customHeight="1" thickTop="1" thickBot="1" x14ac:dyDescent="0.3">
      <c r="A11" s="269"/>
      <c r="B11" s="383"/>
      <c r="C11" s="384"/>
      <c r="D11" s="146"/>
      <c r="E11" s="146"/>
      <c r="F11" s="357"/>
      <c r="G11" s="357"/>
    </row>
    <row r="12" spans="1:12" ht="153" customHeight="1" thickTop="1" thickBot="1" x14ac:dyDescent="0.3">
      <c r="A12" s="330" t="s">
        <v>453</v>
      </c>
      <c r="B12" s="285"/>
      <c r="C12" s="382"/>
      <c r="D12" s="285"/>
      <c r="E12" s="285"/>
      <c r="F12" s="285"/>
      <c r="G12" s="285"/>
      <c r="H12" s="285"/>
      <c r="I12" s="285"/>
      <c r="J12" s="268"/>
      <c r="K12" s="285"/>
    </row>
    <row r="13" spans="1:12" ht="15" customHeight="1" thickTop="1" thickBot="1" x14ac:dyDescent="0.35">
      <c r="A13" s="269"/>
      <c r="B13" s="385"/>
      <c r="C13" s="385"/>
      <c r="D13" s="385"/>
      <c r="E13" s="385"/>
      <c r="F13" s="325"/>
      <c r="G13" s="325"/>
      <c r="H13" s="270"/>
      <c r="I13" s="270"/>
      <c r="J13" s="270"/>
      <c r="K13" s="270"/>
    </row>
    <row r="14" spans="1:12" ht="218.25" customHeight="1" thickTop="1" thickBot="1" x14ac:dyDescent="0.3">
      <c r="A14" s="331" t="s">
        <v>801</v>
      </c>
      <c r="B14" s="285"/>
      <c r="C14" s="382"/>
      <c r="D14" s="285"/>
      <c r="E14" s="285"/>
      <c r="F14" s="285"/>
      <c r="G14" s="285"/>
      <c r="H14" s="285"/>
      <c r="I14" s="382"/>
      <c r="J14" s="285"/>
      <c r="K14" s="268"/>
    </row>
    <row r="15" spans="1:12" ht="15" customHeight="1" thickTop="1" thickBot="1" x14ac:dyDescent="0.35">
      <c r="A15" s="271"/>
      <c r="B15" s="270"/>
      <c r="C15" s="270"/>
      <c r="D15" s="272"/>
      <c r="E15" s="272"/>
      <c r="F15" s="272"/>
      <c r="G15" s="272"/>
      <c r="H15" s="272"/>
      <c r="I15" s="272"/>
      <c r="J15" s="272"/>
      <c r="K15" s="272"/>
    </row>
    <row r="16" spans="1:12" ht="39.75" customHeight="1" thickTop="1" thickBot="1" x14ac:dyDescent="0.3">
      <c r="A16" s="330" t="s">
        <v>850</v>
      </c>
      <c r="B16" s="285"/>
      <c r="C16" s="285"/>
      <c r="D16" s="285"/>
      <c r="E16" s="285"/>
      <c r="F16" s="285"/>
      <c r="G16" s="285"/>
      <c r="H16" s="268"/>
      <c r="I16" s="268"/>
      <c r="J16" s="268"/>
      <c r="K16" s="268"/>
    </row>
    <row r="17" spans="1:11" ht="15" customHeight="1" thickTop="1" thickBot="1" x14ac:dyDescent="0.35">
      <c r="A17" s="273"/>
      <c r="B17" s="274"/>
      <c r="C17" s="274"/>
      <c r="D17" s="274"/>
      <c r="E17" s="274"/>
      <c r="F17" s="274"/>
      <c r="G17" s="274"/>
      <c r="H17" s="274"/>
      <c r="I17" s="274"/>
      <c r="J17" s="274"/>
      <c r="K17" s="274"/>
    </row>
    <row r="18" spans="1:11" ht="41.25" customHeight="1" thickTop="1" thickBot="1" x14ac:dyDescent="0.3">
      <c r="A18" s="330" t="s">
        <v>856</v>
      </c>
      <c r="B18" s="285"/>
      <c r="C18" s="285"/>
      <c r="D18" s="285"/>
      <c r="E18" s="285"/>
      <c r="F18" s="285"/>
      <c r="G18" s="285"/>
      <c r="H18" s="268"/>
      <c r="I18" s="268"/>
      <c r="J18" s="268"/>
      <c r="K18" s="268"/>
    </row>
    <row r="19" spans="1:11" ht="18.75" customHeight="1" thickTop="1" thickBot="1" x14ac:dyDescent="0.3">
      <c r="A19" s="356"/>
      <c r="B19" s="354"/>
      <c r="C19" s="354"/>
      <c r="D19" s="354"/>
      <c r="E19" s="354"/>
      <c r="F19" s="354"/>
      <c r="G19" s="354"/>
      <c r="H19" s="355"/>
      <c r="I19" s="355"/>
      <c r="J19" s="355"/>
      <c r="K19" s="355"/>
    </row>
    <row r="20" spans="1:11" ht="36.75" customHeight="1" thickTop="1" thickBot="1" x14ac:dyDescent="0.3">
      <c r="A20" s="330" t="s">
        <v>857</v>
      </c>
      <c r="B20" s="285"/>
      <c r="C20" s="285"/>
      <c r="D20" s="285"/>
      <c r="E20" s="285"/>
      <c r="F20" s="285"/>
      <c r="G20" s="285"/>
      <c r="H20" s="268"/>
      <c r="I20" s="268"/>
      <c r="J20" s="268"/>
      <c r="K20" s="268"/>
    </row>
    <row r="21" spans="1:11" ht="15" customHeight="1" thickTop="1" thickBot="1" x14ac:dyDescent="0.35">
      <c r="A21" s="275"/>
      <c r="B21" s="275"/>
      <c r="C21" s="275"/>
    </row>
    <row r="22" spans="1:11" ht="41.25" customHeight="1" thickTop="1" thickBot="1" x14ac:dyDescent="0.3">
      <c r="A22" s="330" t="s">
        <v>343</v>
      </c>
      <c r="B22" s="313"/>
      <c r="C22" s="313"/>
      <c r="D22" s="313"/>
      <c r="E22" s="313"/>
      <c r="F22" s="313"/>
      <c r="G22" s="313"/>
      <c r="H22" s="313"/>
      <c r="I22" s="313"/>
      <c r="J22" s="313"/>
      <c r="K22" s="313"/>
    </row>
    <row r="23" spans="1:11" s="279" customFormat="1" ht="15" customHeight="1" thickTop="1" thickBot="1" x14ac:dyDescent="0.35">
      <c r="A23" s="277"/>
      <c r="B23" s="278" t="str">
        <f t="shared" ref="B23:C23" si="0">MID(B22,1,1)</f>
        <v/>
      </c>
      <c r="C23" s="278" t="str">
        <f t="shared" si="0"/>
        <v/>
      </c>
      <c r="D23" s="278" t="str">
        <f t="shared" ref="D23:G23" si="1">MID(D22,1,1)</f>
        <v/>
      </c>
      <c r="E23" s="278" t="str">
        <f t="shared" si="1"/>
        <v/>
      </c>
      <c r="F23" s="278" t="str">
        <f t="shared" si="1"/>
        <v/>
      </c>
      <c r="G23" s="278" t="str">
        <f t="shared" si="1"/>
        <v/>
      </c>
      <c r="H23" s="278" t="str">
        <f t="shared" ref="H23:K23" si="2">MID(H22,1,1)</f>
        <v/>
      </c>
      <c r="I23" s="278" t="str">
        <f t="shared" si="2"/>
        <v/>
      </c>
      <c r="J23" s="278" t="str">
        <f t="shared" si="2"/>
        <v/>
      </c>
      <c r="K23" s="278" t="str">
        <f t="shared" si="2"/>
        <v/>
      </c>
    </row>
    <row r="24" spans="1:11" ht="41.25" customHeight="1" thickTop="1" thickBot="1" x14ac:dyDescent="0.3">
      <c r="A24" s="330" t="s">
        <v>373</v>
      </c>
      <c r="B24" s="313"/>
      <c r="C24" s="313"/>
      <c r="D24" s="313"/>
      <c r="E24" s="313"/>
      <c r="F24" s="313"/>
      <c r="G24" s="313"/>
      <c r="H24" s="313"/>
      <c r="I24" s="313"/>
      <c r="J24" s="313"/>
      <c r="K24" s="313"/>
    </row>
    <row r="25" spans="1:11" ht="15" customHeight="1" thickTop="1" x14ac:dyDescent="0.3">
      <c r="A25" s="275"/>
      <c r="B25" s="280" t="str">
        <f>MID(B24,1,1)</f>
        <v/>
      </c>
      <c r="C25" s="280" t="str">
        <f t="shared" ref="C25:K25" si="3">MID(C24,1,1)</f>
        <v/>
      </c>
      <c r="D25" s="280" t="str">
        <f t="shared" ref="D25:G25" si="4">MID(D24,1,1)</f>
        <v/>
      </c>
      <c r="E25" s="280" t="str">
        <f t="shared" si="4"/>
        <v/>
      </c>
      <c r="F25" s="280" t="str">
        <f t="shared" si="4"/>
        <v/>
      </c>
      <c r="G25" s="280" t="str">
        <f t="shared" si="4"/>
        <v/>
      </c>
      <c r="H25" s="280" t="str">
        <f t="shared" si="3"/>
        <v/>
      </c>
      <c r="I25" s="280" t="str">
        <f t="shared" si="3"/>
        <v/>
      </c>
      <c r="J25" s="280" t="str">
        <f t="shared" si="3"/>
        <v/>
      </c>
      <c r="K25" s="280" t="str">
        <f t="shared" si="3"/>
        <v/>
      </c>
    </row>
    <row r="26" spans="1:11" s="279" customFormat="1" ht="15" customHeight="1" thickBot="1" x14ac:dyDescent="0.3">
      <c r="A26" s="281"/>
      <c r="B26" s="282" t="e">
        <f>B23*B25</f>
        <v>#VALUE!</v>
      </c>
      <c r="C26" s="282" t="e">
        <f t="shared" ref="C26:K26" si="5">C23*C25</f>
        <v>#VALUE!</v>
      </c>
      <c r="D26" s="282" t="e">
        <f t="shared" ref="D26:G26" si="6">D23*D25</f>
        <v>#VALUE!</v>
      </c>
      <c r="E26" s="282" t="e">
        <f t="shared" si="6"/>
        <v>#VALUE!</v>
      </c>
      <c r="F26" s="282" t="e">
        <f t="shared" si="6"/>
        <v>#VALUE!</v>
      </c>
      <c r="G26" s="282" t="e">
        <f t="shared" si="6"/>
        <v>#VALUE!</v>
      </c>
      <c r="H26" s="282" t="e">
        <f t="shared" si="5"/>
        <v>#VALUE!</v>
      </c>
      <c r="I26" s="282" t="e">
        <f t="shared" si="5"/>
        <v>#VALUE!</v>
      </c>
      <c r="J26" s="282" t="e">
        <f t="shared" si="5"/>
        <v>#VALUE!</v>
      </c>
      <c r="K26" s="282" t="e">
        <f t="shared" si="5"/>
        <v>#VALUE!</v>
      </c>
    </row>
    <row r="27" spans="1:11" ht="41.25" customHeight="1" thickTop="1" thickBot="1" x14ac:dyDescent="0.3">
      <c r="A27" s="330" t="s">
        <v>431</v>
      </c>
      <c r="B27" s="283" t="e">
        <f>IF(B26&gt;=15,'Base calculos'!$T$3,IF(B26&gt;=8,'Base calculos'!$T$4,IF(B26&gt;=3,'Base calculos'!$T$5,'Base calculos'!$T$6)))</f>
        <v>#VALUE!</v>
      </c>
      <c r="C27" s="283" t="e">
        <f>IF(C26&gt;=15,'Base calculos'!$T$3,IF(C26&gt;=8,'Base calculos'!$T$4,IF(C26&gt;=3,'Base calculos'!$T$5,'Base calculos'!$T$6)))</f>
        <v>#VALUE!</v>
      </c>
      <c r="D27" s="283" t="e">
        <f>IF(D26&gt;=15,'Base calculos'!$T$3,IF(D26&gt;=8,'Base calculos'!$T$4,IF(D26&gt;=3,'Base calculos'!$T$5,'Base calculos'!$T$6)))</f>
        <v>#VALUE!</v>
      </c>
      <c r="E27" s="283" t="e">
        <f>IF(E26&gt;=15,'Base calculos'!$T$3,IF(E26&gt;=8,'Base calculos'!$T$4,IF(E26&gt;=3,'Base calculos'!$T$5,'Base calculos'!$T$6)))</f>
        <v>#VALUE!</v>
      </c>
      <c r="F27" s="283" t="e">
        <f>IF(F26&gt;=15,'Base calculos'!$T$3,IF(F26&gt;=8,'Base calculos'!$T$4,IF(F26&gt;=3,'Base calculos'!$T$5,'Base calculos'!$T$6)))</f>
        <v>#VALUE!</v>
      </c>
      <c r="G27" s="283" t="e">
        <f>IF(G26&gt;=15,'Base calculos'!$T$3,IF(G26&gt;=8,'Base calculos'!$T$4,IF(G26&gt;=3,'Base calculos'!$T$5,'Base calculos'!$T$6)))</f>
        <v>#VALUE!</v>
      </c>
      <c r="H27" s="283" t="e">
        <f>IF(H26&gt;=15,'Base calculos'!$T$3,IF(H26&gt;=8,'Base calculos'!$T$4,IF(H26&gt;=3,'Base calculos'!$T$5,'Base calculos'!$T$6)))</f>
        <v>#VALUE!</v>
      </c>
      <c r="I27" s="283" t="e">
        <f>IF(I26&gt;=15,'Base calculos'!$T$3,IF(I26&gt;=8,'Base calculos'!$T$4,IF(I26&gt;=3,'Base calculos'!$T$5,'Base calculos'!$T$6)))</f>
        <v>#VALUE!</v>
      </c>
      <c r="J27" s="283" t="e">
        <f>IF(J26&gt;=15,'Base calculos'!$T$3,IF(J26&gt;=8,'Base calculos'!$T$4,IF(J26&gt;=3,'Base calculos'!$T$5,'Base calculos'!$T$6)))</f>
        <v>#VALUE!</v>
      </c>
      <c r="K27" s="283" t="e">
        <f>IF(K26&gt;=15,'Base calculos'!$T$3,IF(K26&gt;=8,'Base calculos'!$T$4,IF(K26&gt;=3,'Base calculos'!$T$5,'Base calculos'!$T$6)))</f>
        <v>#VALUE!</v>
      </c>
    </row>
    <row r="28" spans="1:11" ht="15" customHeight="1" thickTop="1" thickBot="1" x14ac:dyDescent="0.3">
      <c r="A28" s="276"/>
      <c r="B28" s="276"/>
      <c r="C28" s="276"/>
      <c r="D28" s="276"/>
      <c r="E28" s="276"/>
      <c r="F28" s="276"/>
      <c r="G28" s="276"/>
      <c r="H28" s="276"/>
      <c r="I28" s="276"/>
      <c r="J28" s="276"/>
      <c r="K28" s="276"/>
    </row>
    <row r="29" spans="1:11" ht="41.25" customHeight="1" thickTop="1" thickBot="1" x14ac:dyDescent="0.3">
      <c r="A29" s="330" t="s">
        <v>372</v>
      </c>
      <c r="B29" s="284" t="e">
        <f>+B23*B25</f>
        <v>#VALUE!</v>
      </c>
      <c r="C29" s="284" t="e">
        <f t="shared" ref="C29:K29" si="7">+C23*C25</f>
        <v>#VALUE!</v>
      </c>
      <c r="D29" s="284" t="e">
        <f t="shared" ref="D29:G29" si="8">+D23*D25</f>
        <v>#VALUE!</v>
      </c>
      <c r="E29" s="284" t="e">
        <f t="shared" si="8"/>
        <v>#VALUE!</v>
      </c>
      <c r="F29" s="284" t="e">
        <f t="shared" si="8"/>
        <v>#VALUE!</v>
      </c>
      <c r="G29" s="284" t="e">
        <f t="shared" si="8"/>
        <v>#VALUE!</v>
      </c>
      <c r="H29" s="284" t="e">
        <f t="shared" si="7"/>
        <v>#VALUE!</v>
      </c>
      <c r="I29" s="284" t="e">
        <f t="shared" si="7"/>
        <v>#VALUE!</v>
      </c>
      <c r="J29" s="284" t="e">
        <f t="shared" si="7"/>
        <v>#VALUE!</v>
      </c>
      <c r="K29" s="284" t="e">
        <f t="shared" si="7"/>
        <v>#VALUE!</v>
      </c>
    </row>
    <row r="30" spans="1:11" ht="15.75" customHeight="1" thickTop="1" x14ac:dyDescent="0.25">
      <c r="A30" s="276"/>
      <c r="B30" s="276"/>
      <c r="C30" s="276"/>
    </row>
    <row r="31" spans="1:11" ht="41.25" customHeight="1" x14ac:dyDescent="0.25">
      <c r="A31" s="276"/>
      <c r="B31" s="276"/>
      <c r="C31" s="276"/>
    </row>
    <row r="32" spans="1:11" ht="41.25" customHeight="1" x14ac:dyDescent="0.25">
      <c r="A32" s="276"/>
      <c r="B32" s="276"/>
      <c r="C32" s="276"/>
    </row>
    <row r="33" spans="1:3" ht="41.25" customHeight="1" x14ac:dyDescent="0.25">
      <c r="A33" s="276"/>
      <c r="B33" s="276"/>
      <c r="C33" s="276"/>
    </row>
    <row r="34" spans="1:3" ht="41.25" customHeight="1" x14ac:dyDescent="0.25">
      <c r="A34" s="276"/>
      <c r="B34" s="276"/>
      <c r="C34" s="276"/>
    </row>
    <row r="35" spans="1:3" ht="41.25" customHeight="1" x14ac:dyDescent="0.25">
      <c r="A35" s="276"/>
      <c r="B35" s="276"/>
      <c r="C35" s="276"/>
    </row>
    <row r="36" spans="1:3" ht="41.25" customHeight="1" x14ac:dyDescent="0.25">
      <c r="A36" s="276"/>
      <c r="B36" s="276"/>
      <c r="C36" s="276"/>
    </row>
    <row r="37" spans="1:3" ht="41.25" customHeight="1" x14ac:dyDescent="0.25">
      <c r="A37" s="276"/>
      <c r="B37" s="276"/>
      <c r="C37" s="276"/>
    </row>
    <row r="38" spans="1:3" ht="41.25" customHeight="1" x14ac:dyDescent="0.25">
      <c r="A38" s="276"/>
      <c r="B38" s="276"/>
      <c r="C38" s="276"/>
    </row>
    <row r="39" spans="1:3" ht="41.25" customHeight="1" x14ac:dyDescent="0.25">
      <c r="A39" s="276"/>
      <c r="B39" s="276"/>
      <c r="C39" s="276"/>
    </row>
    <row r="40" spans="1:3" ht="41.25" customHeight="1" x14ac:dyDescent="0.25">
      <c r="A40" s="276"/>
      <c r="B40" s="276"/>
      <c r="C40" s="276"/>
    </row>
    <row r="41" spans="1:3" ht="41.25" customHeight="1" x14ac:dyDescent="0.25">
      <c r="A41" s="276"/>
      <c r="B41" s="276"/>
      <c r="C41" s="276"/>
    </row>
    <row r="42" spans="1:3" ht="41.25" customHeight="1" x14ac:dyDescent="0.25">
      <c r="A42" s="276"/>
      <c r="B42" s="276"/>
      <c r="C42" s="276"/>
    </row>
    <row r="43" spans="1:3" ht="41.25" customHeight="1" x14ac:dyDescent="0.25">
      <c r="A43" s="276"/>
      <c r="B43" s="276"/>
      <c r="C43" s="276"/>
    </row>
    <row r="44" spans="1:3" ht="41.25" customHeight="1" x14ac:dyDescent="0.25">
      <c r="A44" s="276"/>
      <c r="B44" s="276"/>
      <c r="C44" s="276"/>
    </row>
    <row r="45" spans="1:3" ht="41.25" customHeight="1" x14ac:dyDescent="0.25">
      <c r="A45" s="276"/>
      <c r="B45" s="276"/>
      <c r="C45" s="276"/>
    </row>
    <row r="46" spans="1:3" ht="41.25" customHeight="1" x14ac:dyDescent="0.25">
      <c r="A46" s="276"/>
      <c r="B46" s="276"/>
      <c r="C46" s="276"/>
    </row>
    <row r="47" spans="1:3" ht="41.25" customHeight="1" x14ac:dyDescent="0.25">
      <c r="A47" s="276"/>
      <c r="B47" s="276"/>
      <c r="C47" s="276"/>
    </row>
    <row r="48" spans="1:3" ht="41.25" customHeight="1" x14ac:dyDescent="0.25">
      <c r="A48" s="276"/>
      <c r="B48" s="276"/>
      <c r="C48" s="276"/>
    </row>
    <row r="49" spans="1:3" ht="41.25" customHeight="1" x14ac:dyDescent="0.25">
      <c r="A49" s="276"/>
      <c r="B49" s="276"/>
      <c r="C49" s="276"/>
    </row>
    <row r="50" spans="1:3" ht="41.25" customHeight="1" x14ac:dyDescent="0.25">
      <c r="A50" s="276"/>
      <c r="B50" s="276"/>
      <c r="C50" s="276"/>
    </row>
    <row r="51" spans="1:3" ht="41.25" customHeight="1" x14ac:dyDescent="0.25">
      <c r="A51" s="276"/>
      <c r="B51" s="276"/>
      <c r="C51" s="276"/>
    </row>
    <row r="52" spans="1:3" ht="41.25" customHeight="1" x14ac:dyDescent="0.25">
      <c r="A52" s="276"/>
      <c r="B52" s="276"/>
      <c r="C52" s="276"/>
    </row>
    <row r="53" spans="1:3" ht="41.25" customHeight="1" x14ac:dyDescent="0.25">
      <c r="A53" s="276"/>
      <c r="B53" s="276"/>
      <c r="C53" s="276"/>
    </row>
    <row r="54" spans="1:3" ht="41.25" customHeight="1" x14ac:dyDescent="0.25">
      <c r="A54" s="276"/>
      <c r="B54" s="276"/>
      <c r="C54" s="276"/>
    </row>
    <row r="55" spans="1:3" ht="41.25" customHeight="1" x14ac:dyDescent="0.25">
      <c r="A55" s="276"/>
      <c r="B55" s="276"/>
      <c r="C55" s="276"/>
    </row>
    <row r="56" spans="1:3" ht="41.25" customHeight="1" x14ac:dyDescent="0.25">
      <c r="A56" s="276"/>
      <c r="B56" s="276"/>
      <c r="C56" s="276"/>
    </row>
    <row r="57" spans="1:3" ht="41.25" customHeight="1" x14ac:dyDescent="0.25">
      <c r="A57" s="276"/>
      <c r="B57" s="276"/>
      <c r="C57" s="276"/>
    </row>
    <row r="58" spans="1:3" ht="41.25" customHeight="1" x14ac:dyDescent="0.25">
      <c r="A58" s="276"/>
      <c r="B58" s="276"/>
      <c r="C58" s="276"/>
    </row>
    <row r="59" spans="1:3" ht="41.25" customHeight="1" x14ac:dyDescent="0.25">
      <c r="A59" s="276"/>
      <c r="B59" s="276"/>
      <c r="C59" s="276"/>
    </row>
    <row r="60" spans="1:3" ht="41.25" customHeight="1" x14ac:dyDescent="0.25">
      <c r="A60" s="276"/>
      <c r="B60" s="276"/>
      <c r="C60" s="276"/>
    </row>
    <row r="61" spans="1:3" ht="41.25" customHeight="1" x14ac:dyDescent="0.25">
      <c r="A61" s="276"/>
      <c r="B61" s="276"/>
      <c r="C61" s="276"/>
    </row>
    <row r="62" spans="1:3" ht="41.25" customHeight="1" x14ac:dyDescent="0.25">
      <c r="A62" s="276"/>
      <c r="B62" s="276"/>
      <c r="C62" s="276"/>
    </row>
    <row r="63" spans="1:3" ht="41.25" customHeight="1" x14ac:dyDescent="0.25">
      <c r="A63" s="276"/>
      <c r="B63" s="276"/>
      <c r="C63" s="276"/>
    </row>
    <row r="64" spans="1:3" ht="41.25" customHeight="1" x14ac:dyDescent="0.25">
      <c r="A64" s="276"/>
      <c r="B64" s="276"/>
      <c r="C64" s="276"/>
    </row>
    <row r="65" spans="1:3" ht="41.25" customHeight="1" x14ac:dyDescent="0.25">
      <c r="A65" s="276"/>
      <c r="B65" s="276"/>
      <c r="C65" s="276"/>
    </row>
    <row r="66" spans="1:3" ht="41.25" customHeight="1" x14ac:dyDescent="0.25">
      <c r="A66" s="276"/>
      <c r="B66" s="276"/>
      <c r="C66" s="276"/>
    </row>
    <row r="67" spans="1:3" ht="41.25" customHeight="1" x14ac:dyDescent="0.25">
      <c r="A67" s="276"/>
      <c r="B67" s="276"/>
      <c r="C67" s="276"/>
    </row>
    <row r="68" spans="1:3" ht="41.25" customHeight="1" x14ac:dyDescent="0.25">
      <c r="A68" s="276"/>
      <c r="B68" s="276"/>
      <c r="C68" s="276"/>
    </row>
    <row r="69" spans="1:3" ht="41.25" customHeight="1" x14ac:dyDescent="0.25">
      <c r="A69" s="276"/>
      <c r="B69" s="276"/>
      <c r="C69" s="276"/>
    </row>
    <row r="70" spans="1:3" ht="41.25" customHeight="1" x14ac:dyDescent="0.25">
      <c r="A70" s="276"/>
      <c r="B70" s="276"/>
      <c r="C70" s="276"/>
    </row>
    <row r="71" spans="1:3" ht="41.25" customHeight="1" x14ac:dyDescent="0.25">
      <c r="A71" s="276"/>
      <c r="B71" s="276"/>
      <c r="C71" s="276"/>
    </row>
    <row r="72" spans="1:3" ht="41.25" customHeight="1" x14ac:dyDescent="0.25">
      <c r="A72" s="276"/>
      <c r="B72" s="276"/>
      <c r="C72" s="276"/>
    </row>
  </sheetData>
  <protectedRanges>
    <protectedRange algorithmName="SHA-512" hashValue="hZaLYPf+7P1oo+C14/MJgEmbcbQBXK/nethqo38eAA1p1yShH39hs3IP3ViorMx9+v5KrmvEBIyuOczCX6s5lg==" saltValue="zWs63bPcwBAw4TrL0vgeoA==" spinCount="100000" sqref="B9:K9" name="Range1"/>
  </protectedRanges>
  <dataConsolidate/>
  <mergeCells count="6">
    <mergeCell ref="B3:C3"/>
    <mergeCell ref="B5:C5"/>
    <mergeCell ref="A2:C2"/>
    <mergeCell ref="A7:C7"/>
    <mergeCell ref="B4:C4"/>
    <mergeCell ref="A6:C6"/>
  </mergeCells>
  <conditionalFormatting sqref="B29:K29">
    <cfRule type="cellIs" dxfId="102" priority="9" operator="between">
      <formula>15</formula>
      <formula>25</formula>
    </cfRule>
    <cfRule type="cellIs" dxfId="101" priority="10" operator="between">
      <formula>7</formula>
      <formula>14</formula>
    </cfRule>
    <cfRule type="cellIs" dxfId="100" priority="11" operator="between">
      <formula>3</formula>
      <formula>6</formula>
    </cfRule>
    <cfRule type="cellIs" dxfId="99" priority="12" operator="between">
      <formula>1</formula>
      <formula>2</formula>
    </cfRule>
  </conditionalFormatting>
  <dataValidations count="3">
    <dataValidation type="list" allowBlank="1" showInputMessage="1" showErrorMessage="1" sqref="B16:K16" xr:uid="{00000000-0002-0000-0200-000000000000}">
      <formula1>Ámbitos</formula1>
    </dataValidation>
    <dataValidation type="list" allowBlank="1" showInputMessage="1" showErrorMessage="1" sqref="B18:K19" xr:uid="{00000000-0002-0000-0200-000001000000}">
      <formula1>INDIRECT(SUBSTITUTE(B16," ", "_"))</formula1>
    </dataValidation>
    <dataValidation type="list" allowBlank="1" showInputMessage="1" showErrorMessage="1" sqref="B20:K20" xr:uid="{00000000-0002-0000-0200-000002000000}">
      <formula1>INDIRECT(SUBSTITUTE(B16," ", "_"))</formula1>
    </dataValidation>
  </dataValidations>
  <pageMargins left="0.7" right="0.7" top="0.75" bottom="0.75" header="0.3" footer="0.3"/>
  <pageSetup orientation="portrait" horizontalDpi="360" verticalDpi="36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'Base calculos'!$I$1:$I$6</xm:f>
          </x14:formula1>
          <xm:sqref>H22:K22</xm:sqref>
        </x14:dataValidation>
        <x14:dataValidation type="list" allowBlank="1" showInputMessage="1" showErrorMessage="1" xr:uid="{00000000-0002-0000-0200-000004000000}">
          <x14:formula1>
            <xm:f>'Base calculos'!$M$1:$M$6</xm:f>
          </x14:formula1>
          <xm:sqref>H24:K24</xm:sqref>
        </x14:dataValidation>
        <x14:dataValidation type="list" allowBlank="1" showInputMessage="1" showErrorMessage="1" xr:uid="{00000000-0002-0000-0200-000005000000}">
          <x14:formula1>
            <xm:f>'Base calculos'!$I$2:$I$6</xm:f>
          </x14:formula1>
          <xm:sqref>B22:G22</xm:sqref>
        </x14:dataValidation>
        <x14:dataValidation type="list" allowBlank="1" showInputMessage="1" showErrorMessage="1" xr:uid="{00000000-0002-0000-0200-000006000000}">
          <x14:formula1>
            <xm:f>'Base calculos'!$M$2:$M$6</xm:f>
          </x14:formula1>
          <xm:sqref>B24:G24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2">
    <pageSetUpPr fitToPage="1"/>
  </sheetPr>
  <dimension ref="B1:Q16"/>
  <sheetViews>
    <sheetView tabSelected="1" topLeftCell="A4" zoomScale="60" zoomScaleNormal="60" workbookViewId="0">
      <selection activeCell="N11" sqref="N11"/>
    </sheetView>
  </sheetViews>
  <sheetFormatPr baseColWidth="10" defaultColWidth="11.42578125" defaultRowHeight="15" x14ac:dyDescent="0.25"/>
  <cols>
    <col min="1" max="3" width="11.42578125" style="146"/>
    <col min="4" max="4" width="24.5703125" style="146" customWidth="1"/>
    <col min="5" max="5" width="21" style="146" customWidth="1"/>
    <col min="6" max="6" width="24.140625" style="146" customWidth="1"/>
    <col min="7" max="7" width="22" style="146" customWidth="1"/>
    <col min="8" max="8" width="21.28515625" style="146" customWidth="1"/>
    <col min="9" max="12" width="11.42578125" style="146"/>
    <col min="13" max="13" width="11.42578125" style="207"/>
    <col min="14" max="14" width="29.140625" style="207" customWidth="1"/>
    <col min="15" max="15" width="13.85546875" style="207" bestFit="1" customWidth="1"/>
    <col min="16" max="16" width="15.140625" style="207" bestFit="1" customWidth="1"/>
    <col min="17" max="17" width="6.28515625" style="207" bestFit="1" customWidth="1"/>
    <col min="18" max="259" width="11.42578125" style="146"/>
    <col min="260" max="260" width="24.5703125" style="146" customWidth="1"/>
    <col min="261" max="261" width="10.85546875" style="146" customWidth="1"/>
    <col min="262" max="262" width="14.42578125" style="146" customWidth="1"/>
    <col min="263" max="263" width="9.5703125" style="146" customWidth="1"/>
    <col min="264" max="264" width="21.28515625" style="146" customWidth="1"/>
    <col min="265" max="269" width="11.42578125" style="146"/>
    <col min="270" max="270" width="29.140625" style="146" customWidth="1"/>
    <col min="271" max="271" width="13.85546875" style="146" bestFit="1" customWidth="1"/>
    <col min="272" max="272" width="15.140625" style="146" bestFit="1" customWidth="1"/>
    <col min="273" max="273" width="6.28515625" style="146" bestFit="1" customWidth="1"/>
    <col min="274" max="515" width="11.42578125" style="146"/>
    <col min="516" max="516" width="24.5703125" style="146" customWidth="1"/>
    <col min="517" max="517" width="10.85546875" style="146" customWidth="1"/>
    <col min="518" max="518" width="14.42578125" style="146" customWidth="1"/>
    <col min="519" max="519" width="9.5703125" style="146" customWidth="1"/>
    <col min="520" max="520" width="21.28515625" style="146" customWidth="1"/>
    <col min="521" max="525" width="11.42578125" style="146"/>
    <col min="526" max="526" width="29.140625" style="146" customWidth="1"/>
    <col min="527" max="527" width="13.85546875" style="146" bestFit="1" customWidth="1"/>
    <col min="528" max="528" width="15.140625" style="146" bestFit="1" customWidth="1"/>
    <col min="529" max="529" width="6.28515625" style="146" bestFit="1" customWidth="1"/>
    <col min="530" max="771" width="11.42578125" style="146"/>
    <col min="772" max="772" width="24.5703125" style="146" customWidth="1"/>
    <col min="773" max="773" width="10.85546875" style="146" customWidth="1"/>
    <col min="774" max="774" width="14.42578125" style="146" customWidth="1"/>
    <col min="775" max="775" width="9.5703125" style="146" customWidth="1"/>
    <col min="776" max="776" width="21.28515625" style="146" customWidth="1"/>
    <col min="777" max="781" width="11.42578125" style="146"/>
    <col min="782" max="782" width="29.140625" style="146" customWidth="1"/>
    <col min="783" max="783" width="13.85546875" style="146" bestFit="1" customWidth="1"/>
    <col min="784" max="784" width="15.140625" style="146" bestFit="1" customWidth="1"/>
    <col min="785" max="785" width="6.28515625" style="146" bestFit="1" customWidth="1"/>
    <col min="786" max="1027" width="11.42578125" style="146"/>
    <col min="1028" max="1028" width="24.5703125" style="146" customWidth="1"/>
    <col min="1029" max="1029" width="10.85546875" style="146" customWidth="1"/>
    <col min="1030" max="1030" width="14.42578125" style="146" customWidth="1"/>
    <col min="1031" max="1031" width="9.5703125" style="146" customWidth="1"/>
    <col min="1032" max="1032" width="21.28515625" style="146" customWidth="1"/>
    <col min="1033" max="1037" width="11.42578125" style="146"/>
    <col min="1038" max="1038" width="29.140625" style="146" customWidth="1"/>
    <col min="1039" max="1039" width="13.85546875" style="146" bestFit="1" customWidth="1"/>
    <col min="1040" max="1040" width="15.140625" style="146" bestFit="1" customWidth="1"/>
    <col min="1041" max="1041" width="6.28515625" style="146" bestFit="1" customWidth="1"/>
    <col min="1042" max="1283" width="11.42578125" style="146"/>
    <col min="1284" max="1284" width="24.5703125" style="146" customWidth="1"/>
    <col min="1285" max="1285" width="10.85546875" style="146" customWidth="1"/>
    <col min="1286" max="1286" width="14.42578125" style="146" customWidth="1"/>
    <col min="1287" max="1287" width="9.5703125" style="146" customWidth="1"/>
    <col min="1288" max="1288" width="21.28515625" style="146" customWidth="1"/>
    <col min="1289" max="1293" width="11.42578125" style="146"/>
    <col min="1294" max="1294" width="29.140625" style="146" customWidth="1"/>
    <col min="1295" max="1295" width="13.85546875" style="146" bestFit="1" customWidth="1"/>
    <col min="1296" max="1296" width="15.140625" style="146" bestFit="1" customWidth="1"/>
    <col min="1297" max="1297" width="6.28515625" style="146" bestFit="1" customWidth="1"/>
    <col min="1298" max="1539" width="11.42578125" style="146"/>
    <col min="1540" max="1540" width="24.5703125" style="146" customWidth="1"/>
    <col min="1541" max="1541" width="10.85546875" style="146" customWidth="1"/>
    <col min="1542" max="1542" width="14.42578125" style="146" customWidth="1"/>
    <col min="1543" max="1543" width="9.5703125" style="146" customWidth="1"/>
    <col min="1544" max="1544" width="21.28515625" style="146" customWidth="1"/>
    <col min="1545" max="1549" width="11.42578125" style="146"/>
    <col min="1550" max="1550" width="29.140625" style="146" customWidth="1"/>
    <col min="1551" max="1551" width="13.85546875" style="146" bestFit="1" customWidth="1"/>
    <col min="1552" max="1552" width="15.140625" style="146" bestFit="1" customWidth="1"/>
    <col min="1553" max="1553" width="6.28515625" style="146" bestFit="1" customWidth="1"/>
    <col min="1554" max="1795" width="11.42578125" style="146"/>
    <col min="1796" max="1796" width="24.5703125" style="146" customWidth="1"/>
    <col min="1797" max="1797" width="10.85546875" style="146" customWidth="1"/>
    <col min="1798" max="1798" width="14.42578125" style="146" customWidth="1"/>
    <col min="1799" max="1799" width="9.5703125" style="146" customWidth="1"/>
    <col min="1800" max="1800" width="21.28515625" style="146" customWidth="1"/>
    <col min="1801" max="1805" width="11.42578125" style="146"/>
    <col min="1806" max="1806" width="29.140625" style="146" customWidth="1"/>
    <col min="1807" max="1807" width="13.85546875" style="146" bestFit="1" customWidth="1"/>
    <col min="1808" max="1808" width="15.140625" style="146" bestFit="1" customWidth="1"/>
    <col min="1809" max="1809" width="6.28515625" style="146" bestFit="1" customWidth="1"/>
    <col min="1810" max="2051" width="11.42578125" style="146"/>
    <col min="2052" max="2052" width="24.5703125" style="146" customWidth="1"/>
    <col min="2053" max="2053" width="10.85546875" style="146" customWidth="1"/>
    <col min="2054" max="2054" width="14.42578125" style="146" customWidth="1"/>
    <col min="2055" max="2055" width="9.5703125" style="146" customWidth="1"/>
    <col min="2056" max="2056" width="21.28515625" style="146" customWidth="1"/>
    <col min="2057" max="2061" width="11.42578125" style="146"/>
    <col min="2062" max="2062" width="29.140625" style="146" customWidth="1"/>
    <col min="2063" max="2063" width="13.85546875" style="146" bestFit="1" customWidth="1"/>
    <col min="2064" max="2064" width="15.140625" style="146" bestFit="1" customWidth="1"/>
    <col min="2065" max="2065" width="6.28515625" style="146" bestFit="1" customWidth="1"/>
    <col min="2066" max="2307" width="11.42578125" style="146"/>
    <col min="2308" max="2308" width="24.5703125" style="146" customWidth="1"/>
    <col min="2309" max="2309" width="10.85546875" style="146" customWidth="1"/>
    <col min="2310" max="2310" width="14.42578125" style="146" customWidth="1"/>
    <col min="2311" max="2311" width="9.5703125" style="146" customWidth="1"/>
    <col min="2312" max="2312" width="21.28515625" style="146" customWidth="1"/>
    <col min="2313" max="2317" width="11.42578125" style="146"/>
    <col min="2318" max="2318" width="29.140625" style="146" customWidth="1"/>
    <col min="2319" max="2319" width="13.85546875" style="146" bestFit="1" customWidth="1"/>
    <col min="2320" max="2320" width="15.140625" style="146" bestFit="1" customWidth="1"/>
    <col min="2321" max="2321" width="6.28515625" style="146" bestFit="1" customWidth="1"/>
    <col min="2322" max="2563" width="11.42578125" style="146"/>
    <col min="2564" max="2564" width="24.5703125" style="146" customWidth="1"/>
    <col min="2565" max="2565" width="10.85546875" style="146" customWidth="1"/>
    <col min="2566" max="2566" width="14.42578125" style="146" customWidth="1"/>
    <col min="2567" max="2567" width="9.5703125" style="146" customWidth="1"/>
    <col min="2568" max="2568" width="21.28515625" style="146" customWidth="1"/>
    <col min="2569" max="2573" width="11.42578125" style="146"/>
    <col min="2574" max="2574" width="29.140625" style="146" customWidth="1"/>
    <col min="2575" max="2575" width="13.85546875" style="146" bestFit="1" customWidth="1"/>
    <col min="2576" max="2576" width="15.140625" style="146" bestFit="1" customWidth="1"/>
    <col min="2577" max="2577" width="6.28515625" style="146" bestFit="1" customWidth="1"/>
    <col min="2578" max="2819" width="11.42578125" style="146"/>
    <col min="2820" max="2820" width="24.5703125" style="146" customWidth="1"/>
    <col min="2821" max="2821" width="10.85546875" style="146" customWidth="1"/>
    <col min="2822" max="2822" width="14.42578125" style="146" customWidth="1"/>
    <col min="2823" max="2823" width="9.5703125" style="146" customWidth="1"/>
    <col min="2824" max="2824" width="21.28515625" style="146" customWidth="1"/>
    <col min="2825" max="2829" width="11.42578125" style="146"/>
    <col min="2830" max="2830" width="29.140625" style="146" customWidth="1"/>
    <col min="2831" max="2831" width="13.85546875" style="146" bestFit="1" customWidth="1"/>
    <col min="2832" max="2832" width="15.140625" style="146" bestFit="1" customWidth="1"/>
    <col min="2833" max="2833" width="6.28515625" style="146" bestFit="1" customWidth="1"/>
    <col min="2834" max="3075" width="11.42578125" style="146"/>
    <col min="3076" max="3076" width="24.5703125" style="146" customWidth="1"/>
    <col min="3077" max="3077" width="10.85546875" style="146" customWidth="1"/>
    <col min="3078" max="3078" width="14.42578125" style="146" customWidth="1"/>
    <col min="3079" max="3079" width="9.5703125" style="146" customWidth="1"/>
    <col min="3080" max="3080" width="21.28515625" style="146" customWidth="1"/>
    <col min="3081" max="3085" width="11.42578125" style="146"/>
    <col min="3086" max="3086" width="29.140625" style="146" customWidth="1"/>
    <col min="3087" max="3087" width="13.85546875" style="146" bestFit="1" customWidth="1"/>
    <col min="3088" max="3088" width="15.140625" style="146" bestFit="1" customWidth="1"/>
    <col min="3089" max="3089" width="6.28515625" style="146" bestFit="1" customWidth="1"/>
    <col min="3090" max="3331" width="11.42578125" style="146"/>
    <col min="3332" max="3332" width="24.5703125" style="146" customWidth="1"/>
    <col min="3333" max="3333" width="10.85546875" style="146" customWidth="1"/>
    <col min="3334" max="3334" width="14.42578125" style="146" customWidth="1"/>
    <col min="3335" max="3335" width="9.5703125" style="146" customWidth="1"/>
    <col min="3336" max="3336" width="21.28515625" style="146" customWidth="1"/>
    <col min="3337" max="3341" width="11.42578125" style="146"/>
    <col min="3342" max="3342" width="29.140625" style="146" customWidth="1"/>
    <col min="3343" max="3343" width="13.85546875" style="146" bestFit="1" customWidth="1"/>
    <col min="3344" max="3344" width="15.140625" style="146" bestFit="1" customWidth="1"/>
    <col min="3345" max="3345" width="6.28515625" style="146" bestFit="1" customWidth="1"/>
    <col min="3346" max="3587" width="11.42578125" style="146"/>
    <col min="3588" max="3588" width="24.5703125" style="146" customWidth="1"/>
    <col min="3589" max="3589" width="10.85546875" style="146" customWidth="1"/>
    <col min="3590" max="3590" width="14.42578125" style="146" customWidth="1"/>
    <col min="3591" max="3591" width="9.5703125" style="146" customWidth="1"/>
    <col min="3592" max="3592" width="21.28515625" style="146" customWidth="1"/>
    <col min="3593" max="3597" width="11.42578125" style="146"/>
    <col min="3598" max="3598" width="29.140625" style="146" customWidth="1"/>
    <col min="3599" max="3599" width="13.85546875" style="146" bestFit="1" customWidth="1"/>
    <col min="3600" max="3600" width="15.140625" style="146" bestFit="1" customWidth="1"/>
    <col min="3601" max="3601" width="6.28515625" style="146" bestFit="1" customWidth="1"/>
    <col min="3602" max="3843" width="11.42578125" style="146"/>
    <col min="3844" max="3844" width="24.5703125" style="146" customWidth="1"/>
    <col min="3845" max="3845" width="10.85546875" style="146" customWidth="1"/>
    <col min="3846" max="3846" width="14.42578125" style="146" customWidth="1"/>
    <col min="3847" max="3847" width="9.5703125" style="146" customWidth="1"/>
    <col min="3848" max="3848" width="21.28515625" style="146" customWidth="1"/>
    <col min="3849" max="3853" width="11.42578125" style="146"/>
    <col min="3854" max="3854" width="29.140625" style="146" customWidth="1"/>
    <col min="3855" max="3855" width="13.85546875" style="146" bestFit="1" customWidth="1"/>
    <col min="3856" max="3856" width="15.140625" style="146" bestFit="1" customWidth="1"/>
    <col min="3857" max="3857" width="6.28515625" style="146" bestFit="1" customWidth="1"/>
    <col min="3858" max="4099" width="11.42578125" style="146"/>
    <col min="4100" max="4100" width="24.5703125" style="146" customWidth="1"/>
    <col min="4101" max="4101" width="10.85546875" style="146" customWidth="1"/>
    <col min="4102" max="4102" width="14.42578125" style="146" customWidth="1"/>
    <col min="4103" max="4103" width="9.5703125" style="146" customWidth="1"/>
    <col min="4104" max="4104" width="21.28515625" style="146" customWidth="1"/>
    <col min="4105" max="4109" width="11.42578125" style="146"/>
    <col min="4110" max="4110" width="29.140625" style="146" customWidth="1"/>
    <col min="4111" max="4111" width="13.85546875" style="146" bestFit="1" customWidth="1"/>
    <col min="4112" max="4112" width="15.140625" style="146" bestFit="1" customWidth="1"/>
    <col min="4113" max="4113" width="6.28515625" style="146" bestFit="1" customWidth="1"/>
    <col min="4114" max="4355" width="11.42578125" style="146"/>
    <col min="4356" max="4356" width="24.5703125" style="146" customWidth="1"/>
    <col min="4357" max="4357" width="10.85546875" style="146" customWidth="1"/>
    <col min="4358" max="4358" width="14.42578125" style="146" customWidth="1"/>
    <col min="4359" max="4359" width="9.5703125" style="146" customWidth="1"/>
    <col min="4360" max="4360" width="21.28515625" style="146" customWidth="1"/>
    <col min="4361" max="4365" width="11.42578125" style="146"/>
    <col min="4366" max="4366" width="29.140625" style="146" customWidth="1"/>
    <col min="4367" max="4367" width="13.85546875" style="146" bestFit="1" customWidth="1"/>
    <col min="4368" max="4368" width="15.140625" style="146" bestFit="1" customWidth="1"/>
    <col min="4369" max="4369" width="6.28515625" style="146" bestFit="1" customWidth="1"/>
    <col min="4370" max="4611" width="11.42578125" style="146"/>
    <col min="4612" max="4612" width="24.5703125" style="146" customWidth="1"/>
    <col min="4613" max="4613" width="10.85546875" style="146" customWidth="1"/>
    <col min="4614" max="4614" width="14.42578125" style="146" customWidth="1"/>
    <col min="4615" max="4615" width="9.5703125" style="146" customWidth="1"/>
    <col min="4616" max="4616" width="21.28515625" style="146" customWidth="1"/>
    <col min="4617" max="4621" width="11.42578125" style="146"/>
    <col min="4622" max="4622" width="29.140625" style="146" customWidth="1"/>
    <col min="4623" max="4623" width="13.85546875" style="146" bestFit="1" customWidth="1"/>
    <col min="4624" max="4624" width="15.140625" style="146" bestFit="1" customWidth="1"/>
    <col min="4625" max="4625" width="6.28515625" style="146" bestFit="1" customWidth="1"/>
    <col min="4626" max="4867" width="11.42578125" style="146"/>
    <col min="4868" max="4868" width="24.5703125" style="146" customWidth="1"/>
    <col min="4869" max="4869" width="10.85546875" style="146" customWidth="1"/>
    <col min="4870" max="4870" width="14.42578125" style="146" customWidth="1"/>
    <col min="4871" max="4871" width="9.5703125" style="146" customWidth="1"/>
    <col min="4872" max="4872" width="21.28515625" style="146" customWidth="1"/>
    <col min="4873" max="4877" width="11.42578125" style="146"/>
    <col min="4878" max="4878" width="29.140625" style="146" customWidth="1"/>
    <col min="4879" max="4879" width="13.85546875" style="146" bestFit="1" customWidth="1"/>
    <col min="4880" max="4880" width="15.140625" style="146" bestFit="1" customWidth="1"/>
    <col min="4881" max="4881" width="6.28515625" style="146" bestFit="1" customWidth="1"/>
    <col min="4882" max="5123" width="11.42578125" style="146"/>
    <col min="5124" max="5124" width="24.5703125" style="146" customWidth="1"/>
    <col min="5125" max="5125" width="10.85546875" style="146" customWidth="1"/>
    <col min="5126" max="5126" width="14.42578125" style="146" customWidth="1"/>
    <col min="5127" max="5127" width="9.5703125" style="146" customWidth="1"/>
    <col min="5128" max="5128" width="21.28515625" style="146" customWidth="1"/>
    <col min="5129" max="5133" width="11.42578125" style="146"/>
    <col min="5134" max="5134" width="29.140625" style="146" customWidth="1"/>
    <col min="5135" max="5135" width="13.85546875" style="146" bestFit="1" customWidth="1"/>
    <col min="5136" max="5136" width="15.140625" style="146" bestFit="1" customWidth="1"/>
    <col min="5137" max="5137" width="6.28515625" style="146" bestFit="1" customWidth="1"/>
    <col min="5138" max="5379" width="11.42578125" style="146"/>
    <col min="5380" max="5380" width="24.5703125" style="146" customWidth="1"/>
    <col min="5381" max="5381" width="10.85546875" style="146" customWidth="1"/>
    <col min="5382" max="5382" width="14.42578125" style="146" customWidth="1"/>
    <col min="5383" max="5383" width="9.5703125" style="146" customWidth="1"/>
    <col min="5384" max="5384" width="21.28515625" style="146" customWidth="1"/>
    <col min="5385" max="5389" width="11.42578125" style="146"/>
    <col min="5390" max="5390" width="29.140625" style="146" customWidth="1"/>
    <col min="5391" max="5391" width="13.85546875" style="146" bestFit="1" customWidth="1"/>
    <col min="5392" max="5392" width="15.140625" style="146" bestFit="1" customWidth="1"/>
    <col min="5393" max="5393" width="6.28515625" style="146" bestFit="1" customWidth="1"/>
    <col min="5394" max="5635" width="11.42578125" style="146"/>
    <col min="5636" max="5636" width="24.5703125" style="146" customWidth="1"/>
    <col min="5637" max="5637" width="10.85546875" style="146" customWidth="1"/>
    <col min="5638" max="5638" width="14.42578125" style="146" customWidth="1"/>
    <col min="5639" max="5639" width="9.5703125" style="146" customWidth="1"/>
    <col min="5640" max="5640" width="21.28515625" style="146" customWidth="1"/>
    <col min="5641" max="5645" width="11.42578125" style="146"/>
    <col min="5646" max="5646" width="29.140625" style="146" customWidth="1"/>
    <col min="5647" max="5647" width="13.85546875" style="146" bestFit="1" customWidth="1"/>
    <col min="5648" max="5648" width="15.140625" style="146" bestFit="1" customWidth="1"/>
    <col min="5649" max="5649" width="6.28515625" style="146" bestFit="1" customWidth="1"/>
    <col min="5650" max="5891" width="11.42578125" style="146"/>
    <col min="5892" max="5892" width="24.5703125" style="146" customWidth="1"/>
    <col min="5893" max="5893" width="10.85546875" style="146" customWidth="1"/>
    <col min="5894" max="5894" width="14.42578125" style="146" customWidth="1"/>
    <col min="5895" max="5895" width="9.5703125" style="146" customWidth="1"/>
    <col min="5896" max="5896" width="21.28515625" style="146" customWidth="1"/>
    <col min="5897" max="5901" width="11.42578125" style="146"/>
    <col min="5902" max="5902" width="29.140625" style="146" customWidth="1"/>
    <col min="5903" max="5903" width="13.85546875" style="146" bestFit="1" customWidth="1"/>
    <col min="5904" max="5904" width="15.140625" style="146" bestFit="1" customWidth="1"/>
    <col min="5905" max="5905" width="6.28515625" style="146" bestFit="1" customWidth="1"/>
    <col min="5906" max="6147" width="11.42578125" style="146"/>
    <col min="6148" max="6148" width="24.5703125" style="146" customWidth="1"/>
    <col min="6149" max="6149" width="10.85546875" style="146" customWidth="1"/>
    <col min="6150" max="6150" width="14.42578125" style="146" customWidth="1"/>
    <col min="6151" max="6151" width="9.5703125" style="146" customWidth="1"/>
    <col min="6152" max="6152" width="21.28515625" style="146" customWidth="1"/>
    <col min="6153" max="6157" width="11.42578125" style="146"/>
    <col min="6158" max="6158" width="29.140625" style="146" customWidth="1"/>
    <col min="6159" max="6159" width="13.85546875" style="146" bestFit="1" customWidth="1"/>
    <col min="6160" max="6160" width="15.140625" style="146" bestFit="1" customWidth="1"/>
    <col min="6161" max="6161" width="6.28515625" style="146" bestFit="1" customWidth="1"/>
    <col min="6162" max="6403" width="11.42578125" style="146"/>
    <col min="6404" max="6404" width="24.5703125" style="146" customWidth="1"/>
    <col min="6405" max="6405" width="10.85546875" style="146" customWidth="1"/>
    <col min="6406" max="6406" width="14.42578125" style="146" customWidth="1"/>
    <col min="6407" max="6407" width="9.5703125" style="146" customWidth="1"/>
    <col min="6408" max="6408" width="21.28515625" style="146" customWidth="1"/>
    <col min="6409" max="6413" width="11.42578125" style="146"/>
    <col min="6414" max="6414" width="29.140625" style="146" customWidth="1"/>
    <col min="6415" max="6415" width="13.85546875" style="146" bestFit="1" customWidth="1"/>
    <col min="6416" max="6416" width="15.140625" style="146" bestFit="1" customWidth="1"/>
    <col min="6417" max="6417" width="6.28515625" style="146" bestFit="1" customWidth="1"/>
    <col min="6418" max="6659" width="11.42578125" style="146"/>
    <col min="6660" max="6660" width="24.5703125" style="146" customWidth="1"/>
    <col min="6661" max="6661" width="10.85546875" style="146" customWidth="1"/>
    <col min="6662" max="6662" width="14.42578125" style="146" customWidth="1"/>
    <col min="6663" max="6663" width="9.5703125" style="146" customWidth="1"/>
    <col min="6664" max="6664" width="21.28515625" style="146" customWidth="1"/>
    <col min="6665" max="6669" width="11.42578125" style="146"/>
    <col min="6670" max="6670" width="29.140625" style="146" customWidth="1"/>
    <col min="6671" max="6671" width="13.85546875" style="146" bestFit="1" customWidth="1"/>
    <col min="6672" max="6672" width="15.140625" style="146" bestFit="1" customWidth="1"/>
    <col min="6673" max="6673" width="6.28515625" style="146" bestFit="1" customWidth="1"/>
    <col min="6674" max="6915" width="11.42578125" style="146"/>
    <col min="6916" max="6916" width="24.5703125" style="146" customWidth="1"/>
    <col min="6917" max="6917" width="10.85546875" style="146" customWidth="1"/>
    <col min="6918" max="6918" width="14.42578125" style="146" customWidth="1"/>
    <col min="6919" max="6919" width="9.5703125" style="146" customWidth="1"/>
    <col min="6920" max="6920" width="21.28515625" style="146" customWidth="1"/>
    <col min="6921" max="6925" width="11.42578125" style="146"/>
    <col min="6926" max="6926" width="29.140625" style="146" customWidth="1"/>
    <col min="6927" max="6927" width="13.85546875" style="146" bestFit="1" customWidth="1"/>
    <col min="6928" max="6928" width="15.140625" style="146" bestFit="1" customWidth="1"/>
    <col min="6929" max="6929" width="6.28515625" style="146" bestFit="1" customWidth="1"/>
    <col min="6930" max="7171" width="11.42578125" style="146"/>
    <col min="7172" max="7172" width="24.5703125" style="146" customWidth="1"/>
    <col min="7173" max="7173" width="10.85546875" style="146" customWidth="1"/>
    <col min="7174" max="7174" width="14.42578125" style="146" customWidth="1"/>
    <col min="7175" max="7175" width="9.5703125" style="146" customWidth="1"/>
    <col min="7176" max="7176" width="21.28515625" style="146" customWidth="1"/>
    <col min="7177" max="7181" width="11.42578125" style="146"/>
    <col min="7182" max="7182" width="29.140625" style="146" customWidth="1"/>
    <col min="7183" max="7183" width="13.85546875" style="146" bestFit="1" customWidth="1"/>
    <col min="7184" max="7184" width="15.140625" style="146" bestFit="1" customWidth="1"/>
    <col min="7185" max="7185" width="6.28515625" style="146" bestFit="1" customWidth="1"/>
    <col min="7186" max="7427" width="11.42578125" style="146"/>
    <col min="7428" max="7428" width="24.5703125" style="146" customWidth="1"/>
    <col min="7429" max="7429" width="10.85546875" style="146" customWidth="1"/>
    <col min="7430" max="7430" width="14.42578125" style="146" customWidth="1"/>
    <col min="7431" max="7431" width="9.5703125" style="146" customWidth="1"/>
    <col min="7432" max="7432" width="21.28515625" style="146" customWidth="1"/>
    <col min="7433" max="7437" width="11.42578125" style="146"/>
    <col min="7438" max="7438" width="29.140625" style="146" customWidth="1"/>
    <col min="7439" max="7439" width="13.85546875" style="146" bestFit="1" customWidth="1"/>
    <col min="7440" max="7440" width="15.140625" style="146" bestFit="1" customWidth="1"/>
    <col min="7441" max="7441" width="6.28515625" style="146" bestFit="1" customWidth="1"/>
    <col min="7442" max="7683" width="11.42578125" style="146"/>
    <col min="7684" max="7684" width="24.5703125" style="146" customWidth="1"/>
    <col min="7685" max="7685" width="10.85546875" style="146" customWidth="1"/>
    <col min="7686" max="7686" width="14.42578125" style="146" customWidth="1"/>
    <col min="7687" max="7687" width="9.5703125" style="146" customWidth="1"/>
    <col min="7688" max="7688" width="21.28515625" style="146" customWidth="1"/>
    <col min="7689" max="7693" width="11.42578125" style="146"/>
    <col min="7694" max="7694" width="29.140625" style="146" customWidth="1"/>
    <col min="7695" max="7695" width="13.85546875" style="146" bestFit="1" customWidth="1"/>
    <col min="7696" max="7696" width="15.140625" style="146" bestFit="1" customWidth="1"/>
    <col min="7697" max="7697" width="6.28515625" style="146" bestFit="1" customWidth="1"/>
    <col min="7698" max="7939" width="11.42578125" style="146"/>
    <col min="7940" max="7940" width="24.5703125" style="146" customWidth="1"/>
    <col min="7941" max="7941" width="10.85546875" style="146" customWidth="1"/>
    <col min="7942" max="7942" width="14.42578125" style="146" customWidth="1"/>
    <col min="7943" max="7943" width="9.5703125" style="146" customWidth="1"/>
    <col min="7944" max="7944" width="21.28515625" style="146" customWidth="1"/>
    <col min="7945" max="7949" width="11.42578125" style="146"/>
    <col min="7950" max="7950" width="29.140625" style="146" customWidth="1"/>
    <col min="7951" max="7951" width="13.85546875" style="146" bestFit="1" customWidth="1"/>
    <col min="7952" max="7952" width="15.140625" style="146" bestFit="1" customWidth="1"/>
    <col min="7953" max="7953" width="6.28515625" style="146" bestFit="1" customWidth="1"/>
    <col min="7954" max="8195" width="11.42578125" style="146"/>
    <col min="8196" max="8196" width="24.5703125" style="146" customWidth="1"/>
    <col min="8197" max="8197" width="10.85546875" style="146" customWidth="1"/>
    <col min="8198" max="8198" width="14.42578125" style="146" customWidth="1"/>
    <col min="8199" max="8199" width="9.5703125" style="146" customWidth="1"/>
    <col min="8200" max="8200" width="21.28515625" style="146" customWidth="1"/>
    <col min="8201" max="8205" width="11.42578125" style="146"/>
    <col min="8206" max="8206" width="29.140625" style="146" customWidth="1"/>
    <col min="8207" max="8207" width="13.85546875" style="146" bestFit="1" customWidth="1"/>
    <col min="8208" max="8208" width="15.140625" style="146" bestFit="1" customWidth="1"/>
    <col min="8209" max="8209" width="6.28515625" style="146" bestFit="1" customWidth="1"/>
    <col min="8210" max="8451" width="11.42578125" style="146"/>
    <col min="8452" max="8452" width="24.5703125" style="146" customWidth="1"/>
    <col min="8453" max="8453" width="10.85546875" style="146" customWidth="1"/>
    <col min="8454" max="8454" width="14.42578125" style="146" customWidth="1"/>
    <col min="8455" max="8455" width="9.5703125" style="146" customWidth="1"/>
    <col min="8456" max="8456" width="21.28515625" style="146" customWidth="1"/>
    <col min="8457" max="8461" width="11.42578125" style="146"/>
    <col min="8462" max="8462" width="29.140625" style="146" customWidth="1"/>
    <col min="8463" max="8463" width="13.85546875" style="146" bestFit="1" customWidth="1"/>
    <col min="8464" max="8464" width="15.140625" style="146" bestFit="1" customWidth="1"/>
    <col min="8465" max="8465" width="6.28515625" style="146" bestFit="1" customWidth="1"/>
    <col min="8466" max="8707" width="11.42578125" style="146"/>
    <col min="8708" max="8708" width="24.5703125" style="146" customWidth="1"/>
    <col min="8709" max="8709" width="10.85546875" style="146" customWidth="1"/>
    <col min="8710" max="8710" width="14.42578125" style="146" customWidth="1"/>
    <col min="8711" max="8711" width="9.5703125" style="146" customWidth="1"/>
    <col min="8712" max="8712" width="21.28515625" style="146" customWidth="1"/>
    <col min="8713" max="8717" width="11.42578125" style="146"/>
    <col min="8718" max="8718" width="29.140625" style="146" customWidth="1"/>
    <col min="8719" max="8719" width="13.85546875" style="146" bestFit="1" customWidth="1"/>
    <col min="8720" max="8720" width="15.140625" style="146" bestFit="1" customWidth="1"/>
    <col min="8721" max="8721" width="6.28515625" style="146" bestFit="1" customWidth="1"/>
    <col min="8722" max="8963" width="11.42578125" style="146"/>
    <col min="8964" max="8964" width="24.5703125" style="146" customWidth="1"/>
    <col min="8965" max="8965" width="10.85546875" style="146" customWidth="1"/>
    <col min="8966" max="8966" width="14.42578125" style="146" customWidth="1"/>
    <col min="8967" max="8967" width="9.5703125" style="146" customWidth="1"/>
    <col min="8968" max="8968" width="21.28515625" style="146" customWidth="1"/>
    <col min="8969" max="8973" width="11.42578125" style="146"/>
    <col min="8974" max="8974" width="29.140625" style="146" customWidth="1"/>
    <col min="8975" max="8975" width="13.85546875" style="146" bestFit="1" customWidth="1"/>
    <col min="8976" max="8976" width="15.140625" style="146" bestFit="1" customWidth="1"/>
    <col min="8977" max="8977" width="6.28515625" style="146" bestFit="1" customWidth="1"/>
    <col min="8978" max="9219" width="11.42578125" style="146"/>
    <col min="9220" max="9220" width="24.5703125" style="146" customWidth="1"/>
    <col min="9221" max="9221" width="10.85546875" style="146" customWidth="1"/>
    <col min="9222" max="9222" width="14.42578125" style="146" customWidth="1"/>
    <col min="9223" max="9223" width="9.5703125" style="146" customWidth="1"/>
    <col min="9224" max="9224" width="21.28515625" style="146" customWidth="1"/>
    <col min="9225" max="9229" width="11.42578125" style="146"/>
    <col min="9230" max="9230" width="29.140625" style="146" customWidth="1"/>
    <col min="9231" max="9231" width="13.85546875" style="146" bestFit="1" customWidth="1"/>
    <col min="9232" max="9232" width="15.140625" style="146" bestFit="1" customWidth="1"/>
    <col min="9233" max="9233" width="6.28515625" style="146" bestFit="1" customWidth="1"/>
    <col min="9234" max="9475" width="11.42578125" style="146"/>
    <col min="9476" max="9476" width="24.5703125" style="146" customWidth="1"/>
    <col min="9477" max="9477" width="10.85546875" style="146" customWidth="1"/>
    <col min="9478" max="9478" width="14.42578125" style="146" customWidth="1"/>
    <col min="9479" max="9479" width="9.5703125" style="146" customWidth="1"/>
    <col min="9480" max="9480" width="21.28515625" style="146" customWidth="1"/>
    <col min="9481" max="9485" width="11.42578125" style="146"/>
    <col min="9486" max="9486" width="29.140625" style="146" customWidth="1"/>
    <col min="9487" max="9487" width="13.85546875" style="146" bestFit="1" customWidth="1"/>
    <col min="9488" max="9488" width="15.140625" style="146" bestFit="1" customWidth="1"/>
    <col min="9489" max="9489" width="6.28515625" style="146" bestFit="1" customWidth="1"/>
    <col min="9490" max="9731" width="11.42578125" style="146"/>
    <col min="9732" max="9732" width="24.5703125" style="146" customWidth="1"/>
    <col min="9733" max="9733" width="10.85546875" style="146" customWidth="1"/>
    <col min="9734" max="9734" width="14.42578125" style="146" customWidth="1"/>
    <col min="9735" max="9735" width="9.5703125" style="146" customWidth="1"/>
    <col min="9736" max="9736" width="21.28515625" style="146" customWidth="1"/>
    <col min="9737" max="9741" width="11.42578125" style="146"/>
    <col min="9742" max="9742" width="29.140625" style="146" customWidth="1"/>
    <col min="9743" max="9743" width="13.85546875" style="146" bestFit="1" customWidth="1"/>
    <col min="9744" max="9744" width="15.140625" style="146" bestFit="1" customWidth="1"/>
    <col min="9745" max="9745" width="6.28515625" style="146" bestFit="1" customWidth="1"/>
    <col min="9746" max="9987" width="11.42578125" style="146"/>
    <col min="9988" max="9988" width="24.5703125" style="146" customWidth="1"/>
    <col min="9989" max="9989" width="10.85546875" style="146" customWidth="1"/>
    <col min="9990" max="9990" width="14.42578125" style="146" customWidth="1"/>
    <col min="9991" max="9991" width="9.5703125" style="146" customWidth="1"/>
    <col min="9992" max="9992" width="21.28515625" style="146" customWidth="1"/>
    <col min="9993" max="9997" width="11.42578125" style="146"/>
    <col min="9998" max="9998" width="29.140625" style="146" customWidth="1"/>
    <col min="9999" max="9999" width="13.85546875" style="146" bestFit="1" customWidth="1"/>
    <col min="10000" max="10000" width="15.140625" style="146" bestFit="1" customWidth="1"/>
    <col min="10001" max="10001" width="6.28515625" style="146" bestFit="1" customWidth="1"/>
    <col min="10002" max="10243" width="11.42578125" style="146"/>
    <col min="10244" max="10244" width="24.5703125" style="146" customWidth="1"/>
    <col min="10245" max="10245" width="10.85546875" style="146" customWidth="1"/>
    <col min="10246" max="10246" width="14.42578125" style="146" customWidth="1"/>
    <col min="10247" max="10247" width="9.5703125" style="146" customWidth="1"/>
    <col min="10248" max="10248" width="21.28515625" style="146" customWidth="1"/>
    <col min="10249" max="10253" width="11.42578125" style="146"/>
    <col min="10254" max="10254" width="29.140625" style="146" customWidth="1"/>
    <col min="10255" max="10255" width="13.85546875" style="146" bestFit="1" customWidth="1"/>
    <col min="10256" max="10256" width="15.140625" style="146" bestFit="1" customWidth="1"/>
    <col min="10257" max="10257" width="6.28515625" style="146" bestFit="1" customWidth="1"/>
    <col min="10258" max="10499" width="11.42578125" style="146"/>
    <col min="10500" max="10500" width="24.5703125" style="146" customWidth="1"/>
    <col min="10501" max="10501" width="10.85546875" style="146" customWidth="1"/>
    <col min="10502" max="10502" width="14.42578125" style="146" customWidth="1"/>
    <col min="10503" max="10503" width="9.5703125" style="146" customWidth="1"/>
    <col min="10504" max="10504" width="21.28515625" style="146" customWidth="1"/>
    <col min="10505" max="10509" width="11.42578125" style="146"/>
    <col min="10510" max="10510" width="29.140625" style="146" customWidth="1"/>
    <col min="10511" max="10511" width="13.85546875" style="146" bestFit="1" customWidth="1"/>
    <col min="10512" max="10512" width="15.140625" style="146" bestFit="1" customWidth="1"/>
    <col min="10513" max="10513" width="6.28515625" style="146" bestFit="1" customWidth="1"/>
    <col min="10514" max="10755" width="11.42578125" style="146"/>
    <col min="10756" max="10756" width="24.5703125" style="146" customWidth="1"/>
    <col min="10757" max="10757" width="10.85546875" style="146" customWidth="1"/>
    <col min="10758" max="10758" width="14.42578125" style="146" customWidth="1"/>
    <col min="10759" max="10759" width="9.5703125" style="146" customWidth="1"/>
    <col min="10760" max="10760" width="21.28515625" style="146" customWidth="1"/>
    <col min="10761" max="10765" width="11.42578125" style="146"/>
    <col min="10766" max="10766" width="29.140625" style="146" customWidth="1"/>
    <col min="10767" max="10767" width="13.85546875" style="146" bestFit="1" customWidth="1"/>
    <col min="10768" max="10768" width="15.140625" style="146" bestFit="1" customWidth="1"/>
    <col min="10769" max="10769" width="6.28515625" style="146" bestFit="1" customWidth="1"/>
    <col min="10770" max="11011" width="11.42578125" style="146"/>
    <col min="11012" max="11012" width="24.5703125" style="146" customWidth="1"/>
    <col min="11013" max="11013" width="10.85546875" style="146" customWidth="1"/>
    <col min="11014" max="11014" width="14.42578125" style="146" customWidth="1"/>
    <col min="11015" max="11015" width="9.5703125" style="146" customWidth="1"/>
    <col min="11016" max="11016" width="21.28515625" style="146" customWidth="1"/>
    <col min="11017" max="11021" width="11.42578125" style="146"/>
    <col min="11022" max="11022" width="29.140625" style="146" customWidth="1"/>
    <col min="11023" max="11023" width="13.85546875" style="146" bestFit="1" customWidth="1"/>
    <col min="11024" max="11024" width="15.140625" style="146" bestFit="1" customWidth="1"/>
    <col min="11025" max="11025" width="6.28515625" style="146" bestFit="1" customWidth="1"/>
    <col min="11026" max="11267" width="11.42578125" style="146"/>
    <col min="11268" max="11268" width="24.5703125" style="146" customWidth="1"/>
    <col min="11269" max="11269" width="10.85546875" style="146" customWidth="1"/>
    <col min="11270" max="11270" width="14.42578125" style="146" customWidth="1"/>
    <col min="11271" max="11271" width="9.5703125" style="146" customWidth="1"/>
    <col min="11272" max="11272" width="21.28515625" style="146" customWidth="1"/>
    <col min="11273" max="11277" width="11.42578125" style="146"/>
    <col min="11278" max="11278" width="29.140625" style="146" customWidth="1"/>
    <col min="11279" max="11279" width="13.85546875" style="146" bestFit="1" customWidth="1"/>
    <col min="11280" max="11280" width="15.140625" style="146" bestFit="1" customWidth="1"/>
    <col min="11281" max="11281" width="6.28515625" style="146" bestFit="1" customWidth="1"/>
    <col min="11282" max="11523" width="11.42578125" style="146"/>
    <col min="11524" max="11524" width="24.5703125" style="146" customWidth="1"/>
    <col min="11525" max="11525" width="10.85546875" style="146" customWidth="1"/>
    <col min="11526" max="11526" width="14.42578125" style="146" customWidth="1"/>
    <col min="11527" max="11527" width="9.5703125" style="146" customWidth="1"/>
    <col min="11528" max="11528" width="21.28515625" style="146" customWidth="1"/>
    <col min="11529" max="11533" width="11.42578125" style="146"/>
    <col min="11534" max="11534" width="29.140625" style="146" customWidth="1"/>
    <col min="11535" max="11535" width="13.85546875" style="146" bestFit="1" customWidth="1"/>
    <col min="11536" max="11536" width="15.140625" style="146" bestFit="1" customWidth="1"/>
    <col min="11537" max="11537" width="6.28515625" style="146" bestFit="1" customWidth="1"/>
    <col min="11538" max="11779" width="11.42578125" style="146"/>
    <col min="11780" max="11780" width="24.5703125" style="146" customWidth="1"/>
    <col min="11781" max="11781" width="10.85546875" style="146" customWidth="1"/>
    <col min="11782" max="11782" width="14.42578125" style="146" customWidth="1"/>
    <col min="11783" max="11783" width="9.5703125" style="146" customWidth="1"/>
    <col min="11784" max="11784" width="21.28515625" style="146" customWidth="1"/>
    <col min="11785" max="11789" width="11.42578125" style="146"/>
    <col min="11790" max="11790" width="29.140625" style="146" customWidth="1"/>
    <col min="11791" max="11791" width="13.85546875" style="146" bestFit="1" customWidth="1"/>
    <col min="11792" max="11792" width="15.140625" style="146" bestFit="1" customWidth="1"/>
    <col min="11793" max="11793" width="6.28515625" style="146" bestFit="1" customWidth="1"/>
    <col min="11794" max="12035" width="11.42578125" style="146"/>
    <col min="12036" max="12036" width="24.5703125" style="146" customWidth="1"/>
    <col min="12037" max="12037" width="10.85546875" style="146" customWidth="1"/>
    <col min="12038" max="12038" width="14.42578125" style="146" customWidth="1"/>
    <col min="12039" max="12039" width="9.5703125" style="146" customWidth="1"/>
    <col min="12040" max="12040" width="21.28515625" style="146" customWidth="1"/>
    <col min="12041" max="12045" width="11.42578125" style="146"/>
    <col min="12046" max="12046" width="29.140625" style="146" customWidth="1"/>
    <col min="12047" max="12047" width="13.85546875" style="146" bestFit="1" customWidth="1"/>
    <col min="12048" max="12048" width="15.140625" style="146" bestFit="1" customWidth="1"/>
    <col min="12049" max="12049" width="6.28515625" style="146" bestFit="1" customWidth="1"/>
    <col min="12050" max="12291" width="11.42578125" style="146"/>
    <col min="12292" max="12292" width="24.5703125" style="146" customWidth="1"/>
    <col min="12293" max="12293" width="10.85546875" style="146" customWidth="1"/>
    <col min="12294" max="12294" width="14.42578125" style="146" customWidth="1"/>
    <col min="12295" max="12295" width="9.5703125" style="146" customWidth="1"/>
    <col min="12296" max="12296" width="21.28515625" style="146" customWidth="1"/>
    <col min="12297" max="12301" width="11.42578125" style="146"/>
    <col min="12302" max="12302" width="29.140625" style="146" customWidth="1"/>
    <col min="12303" max="12303" width="13.85546875" style="146" bestFit="1" customWidth="1"/>
    <col min="12304" max="12304" width="15.140625" style="146" bestFit="1" customWidth="1"/>
    <col min="12305" max="12305" width="6.28515625" style="146" bestFit="1" customWidth="1"/>
    <col min="12306" max="12547" width="11.42578125" style="146"/>
    <col min="12548" max="12548" width="24.5703125" style="146" customWidth="1"/>
    <col min="12549" max="12549" width="10.85546875" style="146" customWidth="1"/>
    <col min="12550" max="12550" width="14.42578125" style="146" customWidth="1"/>
    <col min="12551" max="12551" width="9.5703125" style="146" customWidth="1"/>
    <col min="12552" max="12552" width="21.28515625" style="146" customWidth="1"/>
    <col min="12553" max="12557" width="11.42578125" style="146"/>
    <col min="12558" max="12558" width="29.140625" style="146" customWidth="1"/>
    <col min="12559" max="12559" width="13.85546875" style="146" bestFit="1" customWidth="1"/>
    <col min="12560" max="12560" width="15.140625" style="146" bestFit="1" customWidth="1"/>
    <col min="12561" max="12561" width="6.28515625" style="146" bestFit="1" customWidth="1"/>
    <col min="12562" max="12803" width="11.42578125" style="146"/>
    <col min="12804" max="12804" width="24.5703125" style="146" customWidth="1"/>
    <col min="12805" max="12805" width="10.85546875" style="146" customWidth="1"/>
    <col min="12806" max="12806" width="14.42578125" style="146" customWidth="1"/>
    <col min="12807" max="12807" width="9.5703125" style="146" customWidth="1"/>
    <col min="12808" max="12808" width="21.28515625" style="146" customWidth="1"/>
    <col min="12809" max="12813" width="11.42578125" style="146"/>
    <col min="12814" max="12814" width="29.140625" style="146" customWidth="1"/>
    <col min="12815" max="12815" width="13.85546875" style="146" bestFit="1" customWidth="1"/>
    <col min="12816" max="12816" width="15.140625" style="146" bestFit="1" customWidth="1"/>
    <col min="12817" max="12817" width="6.28515625" style="146" bestFit="1" customWidth="1"/>
    <col min="12818" max="13059" width="11.42578125" style="146"/>
    <col min="13060" max="13060" width="24.5703125" style="146" customWidth="1"/>
    <col min="13061" max="13061" width="10.85546875" style="146" customWidth="1"/>
    <col min="13062" max="13062" width="14.42578125" style="146" customWidth="1"/>
    <col min="13063" max="13063" width="9.5703125" style="146" customWidth="1"/>
    <col min="13064" max="13064" width="21.28515625" style="146" customWidth="1"/>
    <col min="13065" max="13069" width="11.42578125" style="146"/>
    <col min="13070" max="13070" width="29.140625" style="146" customWidth="1"/>
    <col min="13071" max="13071" width="13.85546875" style="146" bestFit="1" customWidth="1"/>
    <col min="13072" max="13072" width="15.140625" style="146" bestFit="1" customWidth="1"/>
    <col min="13073" max="13073" width="6.28515625" style="146" bestFit="1" customWidth="1"/>
    <col min="13074" max="13315" width="11.42578125" style="146"/>
    <col min="13316" max="13316" width="24.5703125" style="146" customWidth="1"/>
    <col min="13317" max="13317" width="10.85546875" style="146" customWidth="1"/>
    <col min="13318" max="13318" width="14.42578125" style="146" customWidth="1"/>
    <col min="13319" max="13319" width="9.5703125" style="146" customWidth="1"/>
    <col min="13320" max="13320" width="21.28515625" style="146" customWidth="1"/>
    <col min="13321" max="13325" width="11.42578125" style="146"/>
    <col min="13326" max="13326" width="29.140625" style="146" customWidth="1"/>
    <col min="13327" max="13327" width="13.85546875" style="146" bestFit="1" customWidth="1"/>
    <col min="13328" max="13328" width="15.140625" style="146" bestFit="1" customWidth="1"/>
    <col min="13329" max="13329" width="6.28515625" style="146" bestFit="1" customWidth="1"/>
    <col min="13330" max="13571" width="11.42578125" style="146"/>
    <col min="13572" max="13572" width="24.5703125" style="146" customWidth="1"/>
    <col min="13573" max="13573" width="10.85546875" style="146" customWidth="1"/>
    <col min="13574" max="13574" width="14.42578125" style="146" customWidth="1"/>
    <col min="13575" max="13575" width="9.5703125" style="146" customWidth="1"/>
    <col min="13576" max="13576" width="21.28515625" style="146" customWidth="1"/>
    <col min="13577" max="13581" width="11.42578125" style="146"/>
    <col min="13582" max="13582" width="29.140625" style="146" customWidth="1"/>
    <col min="13583" max="13583" width="13.85546875" style="146" bestFit="1" customWidth="1"/>
    <col min="13584" max="13584" width="15.140625" style="146" bestFit="1" customWidth="1"/>
    <col min="13585" max="13585" width="6.28515625" style="146" bestFit="1" customWidth="1"/>
    <col min="13586" max="13827" width="11.42578125" style="146"/>
    <col min="13828" max="13828" width="24.5703125" style="146" customWidth="1"/>
    <col min="13829" max="13829" width="10.85546875" style="146" customWidth="1"/>
    <col min="13830" max="13830" width="14.42578125" style="146" customWidth="1"/>
    <col min="13831" max="13831" width="9.5703125" style="146" customWidth="1"/>
    <col min="13832" max="13832" width="21.28515625" style="146" customWidth="1"/>
    <col min="13833" max="13837" width="11.42578125" style="146"/>
    <col min="13838" max="13838" width="29.140625" style="146" customWidth="1"/>
    <col min="13839" max="13839" width="13.85546875" style="146" bestFit="1" customWidth="1"/>
    <col min="13840" max="13840" width="15.140625" style="146" bestFit="1" customWidth="1"/>
    <col min="13841" max="13841" width="6.28515625" style="146" bestFit="1" customWidth="1"/>
    <col min="13842" max="14083" width="11.42578125" style="146"/>
    <col min="14084" max="14084" width="24.5703125" style="146" customWidth="1"/>
    <col min="14085" max="14085" width="10.85546875" style="146" customWidth="1"/>
    <col min="14086" max="14086" width="14.42578125" style="146" customWidth="1"/>
    <col min="14087" max="14087" width="9.5703125" style="146" customWidth="1"/>
    <col min="14088" max="14088" width="21.28515625" style="146" customWidth="1"/>
    <col min="14089" max="14093" width="11.42578125" style="146"/>
    <col min="14094" max="14094" width="29.140625" style="146" customWidth="1"/>
    <col min="14095" max="14095" width="13.85546875" style="146" bestFit="1" customWidth="1"/>
    <col min="14096" max="14096" width="15.140625" style="146" bestFit="1" customWidth="1"/>
    <col min="14097" max="14097" width="6.28515625" style="146" bestFit="1" customWidth="1"/>
    <col min="14098" max="14339" width="11.42578125" style="146"/>
    <col min="14340" max="14340" width="24.5703125" style="146" customWidth="1"/>
    <col min="14341" max="14341" width="10.85546875" style="146" customWidth="1"/>
    <col min="14342" max="14342" width="14.42578125" style="146" customWidth="1"/>
    <col min="14343" max="14343" width="9.5703125" style="146" customWidth="1"/>
    <col min="14344" max="14344" width="21.28515625" style="146" customWidth="1"/>
    <col min="14345" max="14349" width="11.42578125" style="146"/>
    <col min="14350" max="14350" width="29.140625" style="146" customWidth="1"/>
    <col min="14351" max="14351" width="13.85546875" style="146" bestFit="1" customWidth="1"/>
    <col min="14352" max="14352" width="15.140625" style="146" bestFit="1" customWidth="1"/>
    <col min="14353" max="14353" width="6.28515625" style="146" bestFit="1" customWidth="1"/>
    <col min="14354" max="14595" width="11.42578125" style="146"/>
    <col min="14596" max="14596" width="24.5703125" style="146" customWidth="1"/>
    <col min="14597" max="14597" width="10.85546875" style="146" customWidth="1"/>
    <col min="14598" max="14598" width="14.42578125" style="146" customWidth="1"/>
    <col min="14599" max="14599" width="9.5703125" style="146" customWidth="1"/>
    <col min="14600" max="14600" width="21.28515625" style="146" customWidth="1"/>
    <col min="14601" max="14605" width="11.42578125" style="146"/>
    <col min="14606" max="14606" width="29.140625" style="146" customWidth="1"/>
    <col min="14607" max="14607" width="13.85546875" style="146" bestFit="1" customWidth="1"/>
    <col min="14608" max="14608" width="15.140625" style="146" bestFit="1" customWidth="1"/>
    <col min="14609" max="14609" width="6.28515625" style="146" bestFit="1" customWidth="1"/>
    <col min="14610" max="14851" width="11.42578125" style="146"/>
    <col min="14852" max="14852" width="24.5703125" style="146" customWidth="1"/>
    <col min="14853" max="14853" width="10.85546875" style="146" customWidth="1"/>
    <col min="14854" max="14854" width="14.42578125" style="146" customWidth="1"/>
    <col min="14855" max="14855" width="9.5703125" style="146" customWidth="1"/>
    <col min="14856" max="14856" width="21.28515625" style="146" customWidth="1"/>
    <col min="14857" max="14861" width="11.42578125" style="146"/>
    <col min="14862" max="14862" width="29.140625" style="146" customWidth="1"/>
    <col min="14863" max="14863" width="13.85546875" style="146" bestFit="1" customWidth="1"/>
    <col min="14864" max="14864" width="15.140625" style="146" bestFit="1" customWidth="1"/>
    <col min="14865" max="14865" width="6.28515625" style="146" bestFit="1" customWidth="1"/>
    <col min="14866" max="15107" width="11.42578125" style="146"/>
    <col min="15108" max="15108" width="24.5703125" style="146" customWidth="1"/>
    <col min="15109" max="15109" width="10.85546875" style="146" customWidth="1"/>
    <col min="15110" max="15110" width="14.42578125" style="146" customWidth="1"/>
    <col min="15111" max="15111" width="9.5703125" style="146" customWidth="1"/>
    <col min="15112" max="15112" width="21.28515625" style="146" customWidth="1"/>
    <col min="15113" max="15117" width="11.42578125" style="146"/>
    <col min="15118" max="15118" width="29.140625" style="146" customWidth="1"/>
    <col min="15119" max="15119" width="13.85546875" style="146" bestFit="1" customWidth="1"/>
    <col min="15120" max="15120" width="15.140625" style="146" bestFit="1" customWidth="1"/>
    <col min="15121" max="15121" width="6.28515625" style="146" bestFit="1" customWidth="1"/>
    <col min="15122" max="15363" width="11.42578125" style="146"/>
    <col min="15364" max="15364" width="24.5703125" style="146" customWidth="1"/>
    <col min="15365" max="15365" width="10.85546875" style="146" customWidth="1"/>
    <col min="15366" max="15366" width="14.42578125" style="146" customWidth="1"/>
    <col min="15367" max="15367" width="9.5703125" style="146" customWidth="1"/>
    <col min="15368" max="15368" width="21.28515625" style="146" customWidth="1"/>
    <col min="15369" max="15373" width="11.42578125" style="146"/>
    <col min="15374" max="15374" width="29.140625" style="146" customWidth="1"/>
    <col min="15375" max="15375" width="13.85546875" style="146" bestFit="1" customWidth="1"/>
    <col min="15376" max="15376" width="15.140625" style="146" bestFit="1" customWidth="1"/>
    <col min="15377" max="15377" width="6.28515625" style="146" bestFit="1" customWidth="1"/>
    <col min="15378" max="15619" width="11.42578125" style="146"/>
    <col min="15620" max="15620" width="24.5703125" style="146" customWidth="1"/>
    <col min="15621" max="15621" width="10.85546875" style="146" customWidth="1"/>
    <col min="15622" max="15622" width="14.42578125" style="146" customWidth="1"/>
    <col min="15623" max="15623" width="9.5703125" style="146" customWidth="1"/>
    <col min="15624" max="15624" width="21.28515625" style="146" customWidth="1"/>
    <col min="15625" max="15629" width="11.42578125" style="146"/>
    <col min="15630" max="15630" width="29.140625" style="146" customWidth="1"/>
    <col min="15631" max="15631" width="13.85546875" style="146" bestFit="1" customWidth="1"/>
    <col min="15632" max="15632" width="15.140625" style="146" bestFit="1" customWidth="1"/>
    <col min="15633" max="15633" width="6.28515625" style="146" bestFit="1" customWidth="1"/>
    <col min="15634" max="15875" width="11.42578125" style="146"/>
    <col min="15876" max="15876" width="24.5703125" style="146" customWidth="1"/>
    <col min="15877" max="15877" width="10.85546875" style="146" customWidth="1"/>
    <col min="15878" max="15878" width="14.42578125" style="146" customWidth="1"/>
    <col min="15879" max="15879" width="9.5703125" style="146" customWidth="1"/>
    <col min="15880" max="15880" width="21.28515625" style="146" customWidth="1"/>
    <col min="15881" max="15885" width="11.42578125" style="146"/>
    <col min="15886" max="15886" width="29.140625" style="146" customWidth="1"/>
    <col min="15887" max="15887" width="13.85546875" style="146" bestFit="1" customWidth="1"/>
    <col min="15888" max="15888" width="15.140625" style="146" bestFit="1" customWidth="1"/>
    <col min="15889" max="15889" width="6.28515625" style="146" bestFit="1" customWidth="1"/>
    <col min="15890" max="16131" width="11.42578125" style="146"/>
    <col min="16132" max="16132" width="24.5703125" style="146" customWidth="1"/>
    <col min="16133" max="16133" width="10.85546875" style="146" customWidth="1"/>
    <col min="16134" max="16134" width="14.42578125" style="146" customWidth="1"/>
    <col min="16135" max="16135" width="9.5703125" style="146" customWidth="1"/>
    <col min="16136" max="16136" width="21.28515625" style="146" customWidth="1"/>
    <col min="16137" max="16141" width="11.42578125" style="146"/>
    <col min="16142" max="16142" width="29.140625" style="146" customWidth="1"/>
    <col min="16143" max="16143" width="13.85546875" style="146" bestFit="1" customWidth="1"/>
    <col min="16144" max="16144" width="15.140625" style="146" bestFit="1" customWidth="1"/>
    <col min="16145" max="16145" width="6.28515625" style="146" bestFit="1" customWidth="1"/>
    <col min="16146" max="16384" width="11.42578125" style="146"/>
  </cols>
  <sheetData>
    <row r="1" spans="2:17" ht="15.75" thickBot="1" x14ac:dyDescent="0.3">
      <c r="N1" s="146"/>
      <c r="O1" s="146"/>
      <c r="P1" s="146"/>
      <c r="Q1" s="146"/>
    </row>
    <row r="2" spans="2:17" ht="35.25" thickTop="1" thickBot="1" x14ac:dyDescent="0.7">
      <c r="B2" s="459" t="s">
        <v>415</v>
      </c>
      <c r="C2" s="460"/>
      <c r="D2" s="460"/>
      <c r="E2" s="460"/>
      <c r="F2" s="460"/>
      <c r="G2" s="460"/>
      <c r="H2" s="460"/>
      <c r="I2" s="461"/>
      <c r="M2" s="146"/>
      <c r="N2" s="146"/>
      <c r="O2" s="146"/>
      <c r="P2" s="146"/>
      <c r="Q2" s="146"/>
    </row>
    <row r="3" spans="2:17" ht="15.75" thickTop="1" x14ac:dyDescent="0.25">
      <c r="M3" s="146"/>
      <c r="N3" s="146"/>
      <c r="O3" s="146"/>
      <c r="P3" s="146"/>
      <c r="Q3" s="146"/>
    </row>
    <row r="4" spans="2:17" ht="36" customHeight="1" x14ac:dyDescent="0.25">
      <c r="B4" s="464" t="s">
        <v>855</v>
      </c>
      <c r="C4" s="464"/>
      <c r="D4" s="464"/>
      <c r="E4" s="464"/>
      <c r="F4" s="464"/>
      <c r="G4" s="464"/>
      <c r="H4" s="464"/>
      <c r="I4" s="464"/>
    </row>
    <row r="5" spans="2:17" ht="3" customHeight="1" x14ac:dyDescent="0.25">
      <c r="D5" s="255"/>
      <c r="E5" s="255"/>
      <c r="F5" s="255"/>
      <c r="G5" s="255"/>
      <c r="H5" s="255"/>
    </row>
    <row r="6" spans="2:17" ht="41.25" customHeight="1" x14ac:dyDescent="0.25">
      <c r="B6" s="462" t="s">
        <v>364</v>
      </c>
      <c r="C6" s="186"/>
      <c r="D6" s="256">
        <v>1</v>
      </c>
      <c r="E6" s="256">
        <v>2</v>
      </c>
      <c r="F6" s="256">
        <v>3</v>
      </c>
      <c r="G6" s="256">
        <v>4</v>
      </c>
      <c r="H6" s="256">
        <v>5</v>
      </c>
      <c r="L6" s="207"/>
      <c r="M6" s="208"/>
      <c r="N6" s="208"/>
      <c r="O6" s="208"/>
      <c r="P6" s="208"/>
      <c r="Q6" s="208"/>
    </row>
    <row r="7" spans="2:17" ht="86.25" customHeight="1" x14ac:dyDescent="0.25">
      <c r="B7" s="462"/>
      <c r="C7" s="257">
        <v>5</v>
      </c>
      <c r="D7" s="102">
        <v>5</v>
      </c>
      <c r="E7" s="124">
        <v>10</v>
      </c>
      <c r="F7" s="115">
        <v>15</v>
      </c>
      <c r="G7" s="115">
        <v>20</v>
      </c>
      <c r="H7" s="115">
        <f>+$H$6*$C7</f>
        <v>25</v>
      </c>
      <c r="M7" s="209"/>
      <c r="N7" s="210"/>
      <c r="O7" s="211"/>
      <c r="P7" s="211"/>
      <c r="Q7" s="211"/>
    </row>
    <row r="8" spans="2:17" ht="86.25" customHeight="1" x14ac:dyDescent="0.25">
      <c r="B8" s="462"/>
      <c r="C8" s="258">
        <v>4</v>
      </c>
      <c r="D8" s="116">
        <v>4</v>
      </c>
      <c r="E8" s="124">
        <v>8</v>
      </c>
      <c r="F8" s="123">
        <v>12</v>
      </c>
      <c r="G8" s="115">
        <v>16</v>
      </c>
      <c r="H8" s="115">
        <v>20</v>
      </c>
      <c r="M8" s="209"/>
      <c r="N8" s="210"/>
      <c r="O8" s="211"/>
      <c r="P8" s="211"/>
      <c r="Q8" s="211"/>
    </row>
    <row r="9" spans="2:17" ht="86.25" customHeight="1" x14ac:dyDescent="0.25">
      <c r="B9" s="462"/>
      <c r="C9" s="256">
        <v>3</v>
      </c>
      <c r="D9" s="116">
        <v>3</v>
      </c>
      <c r="E9" s="116">
        <v>6</v>
      </c>
      <c r="F9" s="124">
        <v>9</v>
      </c>
      <c r="G9" s="124">
        <v>12</v>
      </c>
      <c r="H9" s="115">
        <v>15</v>
      </c>
      <c r="M9" s="209"/>
      <c r="N9" s="210"/>
      <c r="O9" s="211"/>
      <c r="P9" s="211"/>
      <c r="Q9" s="211"/>
    </row>
    <row r="10" spans="2:17" ht="86.25" customHeight="1" x14ac:dyDescent="0.25">
      <c r="B10" s="462"/>
      <c r="C10" s="256">
        <v>2</v>
      </c>
      <c r="D10" s="103">
        <v>2</v>
      </c>
      <c r="E10" s="116">
        <v>4</v>
      </c>
      <c r="F10" s="116">
        <v>6</v>
      </c>
      <c r="G10" s="124">
        <v>8</v>
      </c>
      <c r="H10" s="124">
        <v>10</v>
      </c>
      <c r="M10" s="209"/>
      <c r="N10" s="210"/>
      <c r="O10" s="211"/>
      <c r="P10" s="211"/>
      <c r="Q10" s="211"/>
    </row>
    <row r="11" spans="2:17" ht="86.25" customHeight="1" x14ac:dyDescent="0.25">
      <c r="B11" s="462"/>
      <c r="C11" s="257">
        <v>1</v>
      </c>
      <c r="D11" s="103">
        <v>1</v>
      </c>
      <c r="E11" s="103">
        <v>2</v>
      </c>
      <c r="F11" s="116">
        <v>3</v>
      </c>
      <c r="G11" s="102">
        <v>4</v>
      </c>
      <c r="H11" s="102">
        <v>5</v>
      </c>
      <c r="M11" s="209"/>
      <c r="N11" s="210"/>
      <c r="O11" s="211"/>
      <c r="P11" s="211"/>
      <c r="Q11" s="211"/>
    </row>
    <row r="12" spans="2:17" ht="24.75" customHeight="1" x14ac:dyDescent="0.25">
      <c r="B12" s="462"/>
      <c r="M12" s="209"/>
      <c r="N12" s="210"/>
      <c r="O12" s="211"/>
      <c r="P12" s="211"/>
      <c r="Q12" s="211"/>
    </row>
    <row r="13" spans="2:17" ht="41.25" customHeight="1" x14ac:dyDescent="0.25">
      <c r="B13" s="462"/>
      <c r="C13" s="463"/>
      <c r="D13" s="463"/>
      <c r="E13" s="463"/>
      <c r="F13" s="463"/>
      <c r="G13" s="463"/>
      <c r="H13" s="463"/>
      <c r="I13" s="463"/>
      <c r="M13" s="209"/>
      <c r="N13" s="210"/>
      <c r="O13" s="211"/>
      <c r="P13" s="211"/>
      <c r="Q13" s="211"/>
    </row>
    <row r="14" spans="2:17" ht="72" customHeight="1" x14ac:dyDescent="0.25">
      <c r="M14" s="209"/>
      <c r="N14" s="210"/>
      <c r="O14" s="211"/>
      <c r="P14" s="211"/>
      <c r="Q14" s="211"/>
    </row>
    <row r="15" spans="2:17" ht="72" customHeight="1" x14ac:dyDescent="0.25"/>
    <row r="16" spans="2:17" ht="72" customHeight="1" x14ac:dyDescent="0.25"/>
  </sheetData>
  <mergeCells count="4">
    <mergeCell ref="B2:I2"/>
    <mergeCell ref="B6:B13"/>
    <mergeCell ref="C13:I13"/>
    <mergeCell ref="B4:I4"/>
  </mergeCells>
  <conditionalFormatting sqref="D7">
    <cfRule type="expression" dxfId="98" priority="1">
      <formula>"Si($D$4=0"</formula>
    </cfRule>
  </conditionalFormatting>
  <printOptions horizontalCentered="1"/>
  <pageMargins left="0.70866141732283472" right="0.70866141732283472" top="0.74803149606299213" bottom="0.74803149606299213" header="0.31496062992125984" footer="0.31496062992125984"/>
  <pageSetup scale="78"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1"/>
  <dimension ref="A1:BA187"/>
  <sheetViews>
    <sheetView topLeftCell="D1" zoomScale="60" zoomScaleNormal="60" zoomScaleSheetLayoutView="80" workbookViewId="0">
      <selection activeCell="Q3" sqref="Q3"/>
    </sheetView>
  </sheetViews>
  <sheetFormatPr baseColWidth="10" defaultColWidth="11.42578125" defaultRowHeight="56.25" customHeight="1" x14ac:dyDescent="0.25"/>
  <cols>
    <col min="1" max="1" width="46.85546875" style="9" customWidth="1"/>
    <col min="2" max="2" width="7" style="9" customWidth="1"/>
    <col min="3" max="3" width="46.85546875" style="9" customWidth="1"/>
    <col min="4" max="4" width="72" style="9" customWidth="1"/>
    <col min="5" max="5" width="38.42578125" style="9" customWidth="1"/>
    <col min="6" max="6" width="64.85546875" style="9" customWidth="1"/>
    <col min="7" max="7" width="38.28515625" style="9" customWidth="1"/>
    <col min="8" max="9" width="38.28515625" style="22" customWidth="1"/>
    <col min="10" max="10" width="7.85546875" style="22" bestFit="1" customWidth="1"/>
    <col min="11" max="12" width="38.28515625" style="22" customWidth="1"/>
    <col min="13" max="13" width="22.42578125" style="22" customWidth="1"/>
    <col min="14" max="14" width="17.5703125" style="22" bestFit="1" customWidth="1"/>
    <col min="15" max="15" width="94.42578125" style="22" bestFit="1" customWidth="1"/>
    <col min="16" max="18" width="38.28515625" style="22" customWidth="1"/>
    <col min="19" max="19" width="8.140625" style="22" bestFit="1" customWidth="1"/>
    <col min="20" max="20" width="22" style="22" customWidth="1"/>
    <col min="21" max="22" width="13.85546875" style="22" customWidth="1"/>
    <col min="23" max="23" width="16.42578125" style="22" customWidth="1"/>
    <col min="24" max="24" width="18" style="22" customWidth="1"/>
    <col min="25" max="25" width="20.28515625" style="9" customWidth="1"/>
    <col min="26" max="26" width="27.5703125" style="9" customWidth="1"/>
    <col min="27" max="27" width="41.42578125" style="9" customWidth="1"/>
    <col min="28" max="28" width="15.85546875" style="9" customWidth="1"/>
    <col min="29" max="30" width="20.7109375" style="9" customWidth="1"/>
    <col min="31" max="31" width="19.5703125" style="9" customWidth="1"/>
    <col min="32" max="32" width="11.42578125" style="9"/>
    <col min="33" max="33" width="20.7109375" style="9" customWidth="1"/>
    <col min="34" max="34" width="19.5703125" style="9" customWidth="1"/>
    <col min="35" max="35" width="11.42578125" style="9"/>
    <col min="36" max="36" width="20.7109375" style="9" customWidth="1"/>
    <col min="37" max="37" width="19.5703125" style="9" customWidth="1"/>
    <col min="38" max="38" width="11.42578125" style="9"/>
    <col min="39" max="42" width="20.7109375" style="9" customWidth="1"/>
    <col min="43" max="48" width="19.5703125" style="9" customWidth="1"/>
    <col min="49" max="49" width="11.42578125" style="9"/>
    <col min="50" max="50" width="154.28515625" style="9" customWidth="1"/>
    <col min="51" max="16384" width="11.42578125" style="9"/>
  </cols>
  <sheetData>
    <row r="1" spans="1:53" ht="56.25" customHeight="1" thickBot="1" x14ac:dyDescent="0.3">
      <c r="A1" s="2" t="s">
        <v>0</v>
      </c>
      <c r="B1" s="67"/>
      <c r="C1" s="2" t="s">
        <v>0</v>
      </c>
      <c r="D1" s="2" t="s">
        <v>1</v>
      </c>
      <c r="E1" s="2"/>
      <c r="F1" s="2" t="s">
        <v>1</v>
      </c>
      <c r="G1" s="2" t="s">
        <v>2</v>
      </c>
      <c r="H1" s="33"/>
      <c r="I1" s="2" t="s">
        <v>343</v>
      </c>
      <c r="J1" s="70" t="s">
        <v>336</v>
      </c>
      <c r="K1" s="70" t="s">
        <v>337</v>
      </c>
      <c r="L1" s="29"/>
      <c r="M1" s="2" t="s">
        <v>353</v>
      </c>
      <c r="N1" s="70" t="s">
        <v>344</v>
      </c>
      <c r="O1" s="70" t="s">
        <v>337</v>
      </c>
      <c r="P1" s="29"/>
      <c r="Q1" s="78" t="s">
        <v>333</v>
      </c>
      <c r="R1" s="88"/>
      <c r="S1" s="88"/>
      <c r="T1" s="88"/>
      <c r="U1" s="88"/>
      <c r="V1" s="88"/>
      <c r="W1" s="88"/>
      <c r="X1" s="34"/>
      <c r="Y1" s="467" t="s">
        <v>831</v>
      </c>
      <c r="Z1" s="468"/>
      <c r="AA1" s="178" t="s">
        <v>808</v>
      </c>
      <c r="AC1" s="177" t="s">
        <v>809</v>
      </c>
      <c r="AD1" s="178"/>
      <c r="AE1" s="178"/>
      <c r="AG1" s="177" t="s">
        <v>810</v>
      </c>
      <c r="AH1" s="178"/>
      <c r="AJ1" s="177" t="s">
        <v>811</v>
      </c>
      <c r="AK1" s="178"/>
      <c r="AM1" s="177" t="s">
        <v>818</v>
      </c>
      <c r="AN1" s="177" t="s">
        <v>808</v>
      </c>
      <c r="AO1" s="22"/>
      <c r="AP1" s="177" t="s">
        <v>807</v>
      </c>
      <c r="AQ1" s="178" t="s">
        <v>742</v>
      </c>
      <c r="AR1" s="295"/>
      <c r="AS1" s="295"/>
      <c r="AT1" s="295"/>
      <c r="AU1" s="295"/>
      <c r="AV1" s="295"/>
      <c r="AX1" s="182" t="s">
        <v>452</v>
      </c>
      <c r="AZ1" s="181"/>
      <c r="BA1" s="181"/>
    </row>
    <row r="2" spans="1:53" ht="75.599999999999994" customHeight="1" thickBot="1" x14ac:dyDescent="0.3">
      <c r="A2" s="30" t="s">
        <v>321</v>
      </c>
      <c r="B2" s="65"/>
      <c r="C2" s="30" t="s">
        <v>321</v>
      </c>
      <c r="D2" s="31" t="s">
        <v>322</v>
      </c>
      <c r="E2" s="30"/>
      <c r="F2" s="31" t="s">
        <v>322</v>
      </c>
      <c r="G2" s="31" t="s">
        <v>323</v>
      </c>
      <c r="H2" s="29"/>
      <c r="I2" s="72" t="s">
        <v>408</v>
      </c>
      <c r="J2" s="73">
        <v>5</v>
      </c>
      <c r="K2" s="74" t="s">
        <v>338</v>
      </c>
      <c r="L2" s="71"/>
      <c r="M2" s="80" t="s">
        <v>356</v>
      </c>
      <c r="N2" s="73" t="s">
        <v>345</v>
      </c>
      <c r="O2" s="74" t="s">
        <v>348</v>
      </c>
      <c r="P2" s="71"/>
      <c r="Q2" s="79" t="s">
        <v>334</v>
      </c>
      <c r="R2" s="89"/>
      <c r="S2" s="92" t="s">
        <v>359</v>
      </c>
      <c r="T2" s="92" t="s">
        <v>360</v>
      </c>
      <c r="U2" s="92" t="s">
        <v>366</v>
      </c>
      <c r="V2" s="97" t="s">
        <v>367</v>
      </c>
      <c r="W2" s="97" t="s">
        <v>363</v>
      </c>
      <c r="X2" s="29"/>
      <c r="Y2" s="465" t="s">
        <v>829</v>
      </c>
      <c r="Z2" s="466"/>
      <c r="AA2" s="233" t="s">
        <v>805</v>
      </c>
      <c r="AC2" s="293" t="s">
        <v>821</v>
      </c>
      <c r="AD2" s="301" t="s">
        <v>419</v>
      </c>
      <c r="AE2" s="294">
        <v>15</v>
      </c>
      <c r="AG2" s="293" t="s">
        <v>419</v>
      </c>
      <c r="AH2" s="294">
        <v>20</v>
      </c>
      <c r="AJ2" s="293" t="s">
        <v>419</v>
      </c>
      <c r="AK2" s="294">
        <v>10</v>
      </c>
      <c r="AM2" s="293" t="s">
        <v>419</v>
      </c>
      <c r="AN2" s="294">
        <v>25</v>
      </c>
      <c r="AO2" s="22"/>
      <c r="AP2" s="293" t="s">
        <v>419</v>
      </c>
      <c r="AQ2" s="294">
        <v>30</v>
      </c>
      <c r="AR2" s="296"/>
      <c r="AS2" s="296"/>
      <c r="AT2" s="296"/>
      <c r="AU2" s="296"/>
      <c r="AV2" s="296"/>
      <c r="AX2" s="183" t="s">
        <v>444</v>
      </c>
    </row>
    <row r="3" spans="1:53" ht="90" customHeight="1" thickBot="1" x14ac:dyDescent="0.3">
      <c r="A3" s="23" t="s">
        <v>839</v>
      </c>
      <c r="B3" s="61"/>
      <c r="C3" s="23" t="s">
        <v>840</v>
      </c>
      <c r="D3" s="13" t="s">
        <v>3</v>
      </c>
      <c r="E3" s="23"/>
      <c r="F3" s="13" t="s">
        <v>3</v>
      </c>
      <c r="G3" s="19" t="s">
        <v>4</v>
      </c>
      <c r="H3" s="35"/>
      <c r="I3" s="75" t="s">
        <v>354</v>
      </c>
      <c r="J3" s="76">
        <v>4</v>
      </c>
      <c r="K3" s="77" t="s">
        <v>339</v>
      </c>
      <c r="L3" s="71"/>
      <c r="M3" s="81" t="s">
        <v>410</v>
      </c>
      <c r="N3" s="76" t="s">
        <v>399</v>
      </c>
      <c r="O3" s="77" t="s">
        <v>349</v>
      </c>
      <c r="P3" s="71"/>
      <c r="Q3" s="79" t="s">
        <v>335</v>
      </c>
      <c r="R3" s="89"/>
      <c r="S3" s="107">
        <v>1</v>
      </c>
      <c r="T3" s="95" t="s">
        <v>786</v>
      </c>
      <c r="U3" s="91">
        <v>20</v>
      </c>
      <c r="V3" s="90">
        <v>25</v>
      </c>
      <c r="W3" s="104" t="s">
        <v>368</v>
      </c>
      <c r="X3" s="37"/>
      <c r="Y3" s="465" t="s">
        <v>830</v>
      </c>
      <c r="Z3" s="466"/>
      <c r="AA3" s="233" t="s">
        <v>806</v>
      </c>
      <c r="AC3" s="293" t="s">
        <v>820</v>
      </c>
      <c r="AD3" s="301" t="s">
        <v>420</v>
      </c>
      <c r="AE3" s="294">
        <v>0</v>
      </c>
      <c r="AG3" s="293" t="s">
        <v>420</v>
      </c>
      <c r="AH3" s="294">
        <v>0</v>
      </c>
      <c r="AJ3" s="293" t="s">
        <v>420</v>
      </c>
      <c r="AK3" s="294">
        <v>0</v>
      </c>
      <c r="AM3" s="293" t="s">
        <v>420</v>
      </c>
      <c r="AN3" s="294">
        <v>0</v>
      </c>
      <c r="AO3" s="22"/>
      <c r="AP3" s="293" t="s">
        <v>420</v>
      </c>
      <c r="AQ3" s="294">
        <v>0</v>
      </c>
      <c r="AR3" s="296"/>
      <c r="AS3" s="296"/>
      <c r="AT3" s="296"/>
      <c r="AU3" s="296"/>
      <c r="AV3" s="296"/>
      <c r="AX3" s="183" t="s">
        <v>445</v>
      </c>
    </row>
    <row r="4" spans="1:53" ht="82.9" customHeight="1" x14ac:dyDescent="0.25">
      <c r="A4" s="32" t="s">
        <v>324</v>
      </c>
      <c r="B4" s="66"/>
      <c r="C4" s="32" t="s">
        <v>324</v>
      </c>
      <c r="D4" s="13" t="s">
        <v>3</v>
      </c>
      <c r="E4" s="32"/>
      <c r="F4" s="13" t="s">
        <v>3</v>
      </c>
      <c r="G4" s="19" t="s">
        <v>162</v>
      </c>
      <c r="H4" s="35"/>
      <c r="I4" s="75" t="s">
        <v>407</v>
      </c>
      <c r="J4" s="76">
        <v>3</v>
      </c>
      <c r="K4" s="77" t="s">
        <v>340</v>
      </c>
      <c r="L4" s="71"/>
      <c r="M4" s="81" t="s">
        <v>357</v>
      </c>
      <c r="N4" s="76" t="s">
        <v>346</v>
      </c>
      <c r="O4" s="77" t="s">
        <v>350</v>
      </c>
      <c r="P4" s="71"/>
      <c r="Q4" s="36"/>
      <c r="R4" s="36"/>
      <c r="S4" s="108">
        <v>2</v>
      </c>
      <c r="T4" s="96" t="s">
        <v>361</v>
      </c>
      <c r="U4" s="93">
        <v>15</v>
      </c>
      <c r="V4" s="90">
        <v>16</v>
      </c>
      <c r="W4" s="105" t="s">
        <v>369</v>
      </c>
      <c r="X4" s="37"/>
      <c r="Y4" s="36"/>
      <c r="Z4" s="36"/>
      <c r="AX4" s="184" t="s">
        <v>446</v>
      </c>
    </row>
    <row r="5" spans="1:53" ht="56.25" customHeight="1" x14ac:dyDescent="0.25">
      <c r="A5" s="13" t="s">
        <v>325</v>
      </c>
      <c r="B5" s="14"/>
      <c r="C5" s="13" t="s">
        <v>325</v>
      </c>
      <c r="D5" s="13" t="s">
        <v>290</v>
      </c>
      <c r="E5" s="13"/>
      <c r="F5" s="13" t="s">
        <v>290</v>
      </c>
      <c r="G5" s="19" t="s">
        <v>163</v>
      </c>
      <c r="H5" s="35"/>
      <c r="I5" s="75" t="s">
        <v>355</v>
      </c>
      <c r="J5" s="76">
        <v>2</v>
      </c>
      <c r="K5" s="77" t="s">
        <v>341</v>
      </c>
      <c r="L5" s="71"/>
      <c r="M5" s="81" t="s">
        <v>409</v>
      </c>
      <c r="N5" s="76" t="s">
        <v>398</v>
      </c>
      <c r="O5" s="77" t="s">
        <v>351</v>
      </c>
      <c r="P5" s="71"/>
      <c r="Q5" s="142" t="s">
        <v>807</v>
      </c>
      <c r="R5" s="36"/>
      <c r="S5" s="108">
        <v>3</v>
      </c>
      <c r="T5" s="96" t="s">
        <v>346</v>
      </c>
      <c r="U5" s="93">
        <v>8</v>
      </c>
      <c r="V5" s="90">
        <v>12</v>
      </c>
      <c r="W5" s="106" t="s">
        <v>370</v>
      </c>
      <c r="X5" s="37"/>
      <c r="Y5" s="469" t="s">
        <v>427</v>
      </c>
      <c r="Z5" s="470"/>
      <c r="AA5" s="470"/>
      <c r="AB5" s="141" t="s">
        <v>827</v>
      </c>
      <c r="AC5" s="141" t="s">
        <v>828</v>
      </c>
      <c r="AD5" s="22"/>
      <c r="AE5" s="22"/>
      <c r="AF5" s="22"/>
      <c r="AG5" s="22"/>
      <c r="AH5" s="22"/>
      <c r="AI5" s="22"/>
      <c r="AJ5" s="22"/>
      <c r="AK5" s="22"/>
      <c r="AL5" s="22"/>
      <c r="AM5" s="22"/>
      <c r="AN5" s="22"/>
      <c r="AO5" s="22"/>
      <c r="AP5" s="22"/>
      <c r="AQ5" s="22"/>
      <c r="AR5" s="22"/>
      <c r="AS5" s="22"/>
      <c r="AT5" s="22"/>
      <c r="AU5" s="22"/>
      <c r="AX5" s="183" t="s">
        <v>447</v>
      </c>
    </row>
    <row r="6" spans="1:53" ht="56.25" customHeight="1" x14ac:dyDescent="0.25">
      <c r="A6" s="13" t="s">
        <v>326</v>
      </c>
      <c r="B6" s="14"/>
      <c r="C6" s="13" t="s">
        <v>325</v>
      </c>
      <c r="D6" s="13" t="s">
        <v>291</v>
      </c>
      <c r="E6" s="13"/>
      <c r="F6" s="13" t="s">
        <v>291</v>
      </c>
      <c r="G6" s="1" t="s">
        <v>7</v>
      </c>
      <c r="H6" s="38"/>
      <c r="I6" s="85" t="s">
        <v>406</v>
      </c>
      <c r="J6" s="83">
        <v>1</v>
      </c>
      <c r="K6" s="84" t="s">
        <v>342</v>
      </c>
      <c r="L6" s="71"/>
      <c r="M6" s="82" t="s">
        <v>358</v>
      </c>
      <c r="N6" s="83" t="s">
        <v>347</v>
      </c>
      <c r="O6" s="84" t="s">
        <v>352</v>
      </c>
      <c r="P6" s="71"/>
      <c r="Q6" s="176" t="s">
        <v>426</v>
      </c>
      <c r="R6" s="39"/>
      <c r="S6" s="109">
        <v>4</v>
      </c>
      <c r="T6" s="47" t="s">
        <v>362</v>
      </c>
      <c r="U6" s="94">
        <v>1</v>
      </c>
      <c r="V6" s="94">
        <v>6</v>
      </c>
      <c r="W6" s="111" t="s">
        <v>371</v>
      </c>
      <c r="X6" s="40"/>
      <c r="Y6" s="471" t="s">
        <v>812</v>
      </c>
      <c r="Z6" s="471"/>
      <c r="AA6" s="305" t="s">
        <v>823</v>
      </c>
      <c r="AB6" s="302" t="s">
        <v>824</v>
      </c>
      <c r="AC6" s="141">
        <v>0</v>
      </c>
      <c r="AD6" s="22"/>
      <c r="AE6" s="22"/>
      <c r="AF6" s="22"/>
      <c r="AG6" s="22"/>
      <c r="AH6" s="22"/>
      <c r="AI6" s="22"/>
      <c r="AJ6" s="22"/>
      <c r="AK6" s="22"/>
      <c r="AL6" s="22"/>
      <c r="AM6" s="22"/>
      <c r="AN6" s="22"/>
      <c r="AO6" s="22"/>
      <c r="AP6" s="22"/>
      <c r="AQ6" s="22"/>
      <c r="AR6" s="22"/>
      <c r="AS6" s="22"/>
      <c r="AT6" s="22"/>
      <c r="AU6" s="22"/>
      <c r="AX6" s="183" t="s">
        <v>448</v>
      </c>
    </row>
    <row r="7" spans="1:53" ht="56.25" customHeight="1" x14ac:dyDescent="0.25">
      <c r="A7" s="13" t="s">
        <v>327</v>
      </c>
      <c r="B7" s="14"/>
      <c r="C7" s="13" t="s">
        <v>325</v>
      </c>
      <c r="D7" s="13" t="s">
        <v>292</v>
      </c>
      <c r="E7" s="13"/>
      <c r="F7" s="13" t="s">
        <v>292</v>
      </c>
      <c r="G7" s="1" t="s">
        <v>9</v>
      </c>
      <c r="H7" s="38"/>
      <c r="J7" s="39"/>
      <c r="K7" s="39"/>
      <c r="L7" s="39"/>
      <c r="M7" s="39"/>
      <c r="N7" s="39"/>
      <c r="O7" s="39"/>
      <c r="P7" s="39"/>
      <c r="Q7" s="176" t="s">
        <v>424</v>
      </c>
      <c r="R7" s="39"/>
      <c r="S7" s="39"/>
      <c r="T7" s="39"/>
      <c r="U7" s="39"/>
      <c r="V7" s="39"/>
      <c r="W7" s="39"/>
      <c r="X7" s="40"/>
      <c r="Y7" s="471" t="s">
        <v>813</v>
      </c>
      <c r="Z7" s="471"/>
      <c r="AA7" s="305" t="s">
        <v>814</v>
      </c>
      <c r="AB7" s="302" t="s">
        <v>825</v>
      </c>
      <c r="AC7" s="141">
        <v>1</v>
      </c>
      <c r="AD7" s="22"/>
      <c r="AE7" s="22"/>
      <c r="AF7" s="297"/>
      <c r="AG7" s="22"/>
      <c r="AH7" s="22"/>
      <c r="AI7" s="297"/>
      <c r="AJ7" s="22"/>
      <c r="AK7" s="22"/>
      <c r="AL7" s="297"/>
      <c r="AM7" s="22"/>
      <c r="AN7" s="22"/>
      <c r="AO7" s="22"/>
      <c r="AP7" s="22"/>
      <c r="AQ7" s="22"/>
      <c r="AR7" s="22"/>
      <c r="AS7" s="22"/>
      <c r="AT7" s="22"/>
      <c r="AU7" s="22"/>
      <c r="AX7" s="183" t="s">
        <v>449</v>
      </c>
    </row>
    <row r="8" spans="1:53" ht="56.25" customHeight="1" x14ac:dyDescent="0.25">
      <c r="A8" s="13" t="s">
        <v>328</v>
      </c>
      <c r="B8" s="14"/>
      <c r="C8" s="13" t="s">
        <v>325</v>
      </c>
      <c r="D8" s="13" t="s">
        <v>293</v>
      </c>
      <c r="E8" s="13"/>
      <c r="F8" s="13" t="s">
        <v>293</v>
      </c>
      <c r="G8" s="1" t="s">
        <v>11</v>
      </c>
      <c r="H8" s="38"/>
      <c r="M8" s="22">
        <f>5*5</f>
        <v>25</v>
      </c>
      <c r="O8" s="39"/>
      <c r="P8" s="39"/>
      <c r="Q8" s="176" t="s">
        <v>425</v>
      </c>
      <c r="R8" s="39"/>
      <c r="S8" s="39"/>
      <c r="T8" s="92" t="s">
        <v>360</v>
      </c>
      <c r="U8" s="97" t="s">
        <v>363</v>
      </c>
      <c r="V8" s="39"/>
      <c r="W8" s="298"/>
      <c r="X8" s="97" t="s">
        <v>360</v>
      </c>
      <c r="Y8" s="97" t="s">
        <v>366</v>
      </c>
      <c r="Z8" s="97" t="s">
        <v>367</v>
      </c>
      <c r="AB8" s="302" t="s">
        <v>826</v>
      </c>
      <c r="AC8" s="141">
        <v>2</v>
      </c>
      <c r="AG8" s="22"/>
      <c r="AH8" s="22"/>
      <c r="AI8" s="298"/>
      <c r="AJ8" s="22"/>
      <c r="AK8" s="22"/>
      <c r="AL8" s="298"/>
      <c r="AM8" s="22"/>
      <c r="AN8" s="22"/>
      <c r="AO8" s="22"/>
      <c r="AP8" s="22"/>
      <c r="AQ8" s="22"/>
      <c r="AR8" s="22"/>
      <c r="AS8" s="22"/>
      <c r="AT8" s="22"/>
      <c r="AU8" s="22"/>
      <c r="AX8" s="183" t="s">
        <v>450</v>
      </c>
    </row>
    <row r="9" spans="1:53" ht="56.25" customHeight="1" x14ac:dyDescent="0.25">
      <c r="A9" s="13" t="s">
        <v>329</v>
      </c>
      <c r="B9" s="14"/>
      <c r="C9" s="13" t="s">
        <v>326</v>
      </c>
      <c r="D9" s="27" t="s">
        <v>287</v>
      </c>
      <c r="E9" s="13"/>
      <c r="F9" s="27" t="s">
        <v>287</v>
      </c>
      <c r="G9" s="1" t="s">
        <v>13</v>
      </c>
      <c r="H9" s="38"/>
      <c r="M9" s="22">
        <f>4*4</f>
        <v>16</v>
      </c>
      <c r="O9" s="39"/>
      <c r="P9" s="39"/>
      <c r="Q9" s="39"/>
      <c r="R9" s="39"/>
      <c r="S9" s="39"/>
      <c r="T9" s="95" t="s">
        <v>786</v>
      </c>
      <c r="U9" s="104" t="s">
        <v>368</v>
      </c>
      <c r="V9" s="39"/>
      <c r="W9" s="298"/>
      <c r="X9" s="139" t="s">
        <v>742</v>
      </c>
      <c r="Y9" s="300">
        <v>26</v>
      </c>
      <c r="Z9" s="300">
        <v>30</v>
      </c>
      <c r="AA9" s="22"/>
      <c r="AB9" s="298"/>
      <c r="AC9" s="22"/>
      <c r="AD9" s="22"/>
      <c r="AE9" s="22"/>
      <c r="AF9" s="298"/>
      <c r="AG9" s="22"/>
      <c r="AH9" s="22"/>
      <c r="AI9" s="298"/>
      <c r="AJ9" s="22"/>
      <c r="AK9" s="22"/>
      <c r="AL9" s="298"/>
      <c r="AM9" s="22"/>
      <c r="AN9" s="22"/>
      <c r="AO9" s="22"/>
      <c r="AP9" s="22"/>
      <c r="AQ9" s="22"/>
      <c r="AR9" s="22"/>
      <c r="AS9" s="22"/>
      <c r="AT9" s="22"/>
      <c r="AU9" s="22"/>
      <c r="AX9" s="183" t="s">
        <v>451</v>
      </c>
    </row>
    <row r="10" spans="1:53" ht="56.25" customHeight="1" x14ac:dyDescent="0.25">
      <c r="A10" s="13" t="s">
        <v>330</v>
      </c>
      <c r="B10" s="14"/>
      <c r="C10" s="13" t="s">
        <v>326</v>
      </c>
      <c r="D10" s="3" t="s">
        <v>286</v>
      </c>
      <c r="E10" s="13"/>
      <c r="F10" s="3" t="s">
        <v>286</v>
      </c>
      <c r="G10" s="1" t="s">
        <v>14</v>
      </c>
      <c r="H10" s="38"/>
      <c r="I10" s="9"/>
      <c r="J10" s="9"/>
      <c r="K10" s="9"/>
      <c r="L10" s="9"/>
      <c r="M10" s="9">
        <f>3*3</f>
        <v>9</v>
      </c>
      <c r="N10" s="9"/>
      <c r="O10" s="39"/>
      <c r="R10" s="39"/>
      <c r="S10" s="39"/>
      <c r="T10" s="96" t="s">
        <v>361</v>
      </c>
      <c r="U10" s="105" t="s">
        <v>369</v>
      </c>
      <c r="V10" s="39"/>
      <c r="W10" s="290"/>
      <c r="X10" s="139" t="s">
        <v>819</v>
      </c>
      <c r="Y10" s="300">
        <v>21</v>
      </c>
      <c r="Z10" s="300">
        <v>25</v>
      </c>
      <c r="AB10" s="290"/>
      <c r="AF10" s="290"/>
      <c r="AI10" s="290"/>
      <c r="AL10" s="290"/>
      <c r="AX10" s="183" t="s">
        <v>468</v>
      </c>
    </row>
    <row r="11" spans="1:53" ht="56.25" customHeight="1" x14ac:dyDescent="0.25">
      <c r="A11" s="13" t="s">
        <v>331</v>
      </c>
      <c r="B11" s="14"/>
      <c r="C11" s="13" t="s">
        <v>326</v>
      </c>
      <c r="D11" s="3" t="s">
        <v>279</v>
      </c>
      <c r="E11" s="13"/>
      <c r="F11" s="3" t="s">
        <v>279</v>
      </c>
      <c r="G11" s="1" t="s">
        <v>16</v>
      </c>
      <c r="H11" s="38"/>
      <c r="I11" s="9"/>
      <c r="J11" s="9"/>
      <c r="K11" s="9"/>
      <c r="L11" s="9"/>
      <c r="M11" s="9">
        <f>2*2</f>
        <v>4</v>
      </c>
      <c r="N11" s="9"/>
      <c r="O11" s="39"/>
      <c r="R11" s="39"/>
      <c r="S11" s="39"/>
      <c r="T11" s="96" t="s">
        <v>346</v>
      </c>
      <c r="U11" s="106" t="s">
        <v>370</v>
      </c>
      <c r="V11" s="39"/>
      <c r="W11" s="9"/>
      <c r="X11" s="139" t="s">
        <v>810</v>
      </c>
      <c r="Y11" s="300">
        <v>16</v>
      </c>
      <c r="Z11" s="300">
        <v>20</v>
      </c>
      <c r="AX11" s="183" t="s">
        <v>469</v>
      </c>
    </row>
    <row r="12" spans="1:53" ht="56.25" customHeight="1" x14ac:dyDescent="0.25">
      <c r="A12" s="64" t="s">
        <v>332</v>
      </c>
      <c r="B12" s="14"/>
      <c r="C12" s="13" t="s">
        <v>326</v>
      </c>
      <c r="D12" s="28" t="s">
        <v>305</v>
      </c>
      <c r="E12" s="13"/>
      <c r="F12" s="28" t="s">
        <v>305</v>
      </c>
      <c r="G12" s="19" t="s">
        <v>17</v>
      </c>
      <c r="H12" s="35"/>
      <c r="I12" s="36"/>
      <c r="J12" s="36"/>
      <c r="K12" s="36"/>
      <c r="L12" s="36"/>
      <c r="M12" s="36">
        <f>1*1</f>
        <v>1</v>
      </c>
      <c r="N12" s="36"/>
      <c r="O12" s="36"/>
      <c r="R12" s="36"/>
      <c r="S12" s="36"/>
      <c r="T12" s="86" t="s">
        <v>362</v>
      </c>
      <c r="U12" s="111" t="s">
        <v>371</v>
      </c>
      <c r="V12" s="36"/>
      <c r="W12" s="9"/>
      <c r="X12" s="140" t="s">
        <v>809</v>
      </c>
      <c r="Y12" s="176">
        <v>11</v>
      </c>
      <c r="Z12" s="176">
        <v>15</v>
      </c>
      <c r="AX12" s="183" t="s">
        <v>470</v>
      </c>
    </row>
    <row r="13" spans="1:53" ht="56.25" customHeight="1" x14ac:dyDescent="0.25">
      <c r="C13" s="13" t="s">
        <v>326</v>
      </c>
      <c r="D13" s="28" t="s">
        <v>299</v>
      </c>
      <c r="F13" s="28" t="s">
        <v>299</v>
      </c>
      <c r="G13" s="19" t="s">
        <v>18</v>
      </c>
      <c r="H13" s="35"/>
      <c r="I13" s="36"/>
      <c r="J13" s="36"/>
      <c r="K13" s="36"/>
      <c r="L13" s="36"/>
      <c r="M13" s="36"/>
      <c r="N13" s="36"/>
      <c r="O13" s="36"/>
      <c r="R13" s="36"/>
      <c r="S13" s="36"/>
      <c r="T13" s="36"/>
      <c r="U13" s="36"/>
      <c r="V13" s="36"/>
      <c r="W13" s="9"/>
      <c r="X13" s="140" t="s">
        <v>433</v>
      </c>
      <c r="Y13" s="176">
        <v>0</v>
      </c>
      <c r="Z13" s="176">
        <v>10</v>
      </c>
      <c r="AX13" s="183" t="s">
        <v>531</v>
      </c>
    </row>
    <row r="14" spans="1:53" ht="56.25" customHeight="1" x14ac:dyDescent="0.25">
      <c r="C14" s="13" t="s">
        <v>326</v>
      </c>
      <c r="D14" s="28" t="s">
        <v>300</v>
      </c>
      <c r="F14" s="28" t="s">
        <v>300</v>
      </c>
      <c r="G14" s="19" t="s">
        <v>20</v>
      </c>
      <c r="H14" s="35"/>
      <c r="I14" s="36"/>
      <c r="J14" s="36"/>
      <c r="K14" s="36"/>
      <c r="L14" s="36"/>
      <c r="M14" s="36"/>
      <c r="N14" s="36"/>
      <c r="O14" s="36"/>
      <c r="R14" s="36"/>
      <c r="S14" s="36"/>
      <c r="T14" s="36"/>
      <c r="U14" s="36"/>
      <c r="V14" s="36"/>
      <c r="W14" s="36"/>
      <c r="X14" s="37"/>
    </row>
    <row r="15" spans="1:53" ht="56.25" customHeight="1" x14ac:dyDescent="0.25">
      <c r="C15" s="13" t="s">
        <v>327</v>
      </c>
      <c r="D15" s="13" t="s">
        <v>169</v>
      </c>
      <c r="F15" s="13" t="s">
        <v>169</v>
      </c>
      <c r="G15" s="19" t="s">
        <v>22</v>
      </c>
      <c r="H15" s="35"/>
      <c r="I15" s="36"/>
      <c r="J15" s="36"/>
      <c r="K15" s="36"/>
      <c r="L15" s="36"/>
      <c r="M15" s="36"/>
      <c r="N15" s="36"/>
      <c r="O15" s="36"/>
      <c r="R15" s="36"/>
      <c r="S15" s="36"/>
      <c r="T15" s="36"/>
      <c r="U15" s="36"/>
      <c r="V15" s="36"/>
      <c r="W15" s="36"/>
      <c r="X15" s="37"/>
    </row>
    <row r="16" spans="1:53" ht="56.25" customHeight="1" x14ac:dyDescent="0.25">
      <c r="C16" s="13" t="s">
        <v>328</v>
      </c>
      <c r="D16" s="13" t="s">
        <v>80</v>
      </c>
      <c r="F16" s="13" t="s">
        <v>80</v>
      </c>
      <c r="G16" s="19" t="s">
        <v>24</v>
      </c>
      <c r="H16" s="35"/>
      <c r="I16" s="36"/>
      <c r="J16" s="36"/>
      <c r="K16" s="36"/>
      <c r="L16" s="36"/>
      <c r="M16" s="36"/>
      <c r="N16" s="36"/>
      <c r="O16" s="36"/>
      <c r="R16" s="36"/>
      <c r="S16" s="36"/>
      <c r="T16" s="36"/>
      <c r="U16" s="36"/>
      <c r="V16" s="36"/>
      <c r="W16" s="36"/>
      <c r="X16" s="37"/>
    </row>
    <row r="17" spans="1:24" ht="56.25" customHeight="1" x14ac:dyDescent="0.25">
      <c r="C17" s="13" t="s">
        <v>329</v>
      </c>
      <c r="D17" s="13" t="s">
        <v>93</v>
      </c>
      <c r="F17" s="13" t="s">
        <v>93</v>
      </c>
      <c r="G17" s="19" t="s">
        <v>26</v>
      </c>
      <c r="H17" s="35"/>
      <c r="I17" s="36"/>
      <c r="J17" s="36"/>
      <c r="K17" s="36"/>
      <c r="L17" s="36"/>
      <c r="M17" s="36"/>
      <c r="N17" s="36"/>
      <c r="O17" s="36"/>
      <c r="R17" s="36"/>
      <c r="S17" s="36"/>
      <c r="T17" s="36"/>
      <c r="U17" s="36"/>
      <c r="V17" s="36"/>
      <c r="W17" s="36"/>
      <c r="X17" s="37"/>
    </row>
    <row r="18" spans="1:24" ht="56.25" customHeight="1" x14ac:dyDescent="0.25">
      <c r="A18" s="14"/>
      <c r="B18" s="14"/>
      <c r="C18" s="13" t="s">
        <v>329</v>
      </c>
      <c r="D18" s="13" t="s">
        <v>107</v>
      </c>
      <c r="E18" s="14"/>
      <c r="F18" s="13" t="s">
        <v>107</v>
      </c>
      <c r="G18" s="19" t="s">
        <v>27</v>
      </c>
      <c r="H18" s="35"/>
      <c r="I18" s="36"/>
      <c r="J18" s="36"/>
      <c r="K18" s="36"/>
      <c r="L18" s="36"/>
      <c r="M18" s="36"/>
      <c r="N18" s="36"/>
      <c r="O18" s="36"/>
      <c r="R18" s="36"/>
      <c r="S18" s="36"/>
      <c r="T18" s="36"/>
      <c r="U18" s="36"/>
      <c r="V18" s="36"/>
      <c r="W18" s="36"/>
      <c r="X18" s="37"/>
    </row>
    <row r="19" spans="1:24" ht="56.25" customHeight="1" x14ac:dyDescent="0.25">
      <c r="C19" s="13" t="s">
        <v>330</v>
      </c>
      <c r="D19" s="13" t="s">
        <v>115</v>
      </c>
      <c r="F19" s="13" t="s">
        <v>115</v>
      </c>
      <c r="G19" s="19" t="s">
        <v>29</v>
      </c>
      <c r="H19" s="35"/>
      <c r="I19" s="36"/>
      <c r="J19" s="36"/>
      <c r="K19" s="36"/>
      <c r="L19" s="36"/>
      <c r="M19" s="36"/>
      <c r="N19" s="36"/>
      <c r="O19" s="36"/>
      <c r="R19" s="36"/>
      <c r="S19" s="36"/>
      <c r="T19" s="36"/>
      <c r="U19" s="36"/>
      <c r="V19" s="36"/>
      <c r="W19" s="36"/>
      <c r="X19" s="37"/>
    </row>
    <row r="20" spans="1:24" ht="56.25" customHeight="1" x14ac:dyDescent="0.25">
      <c r="C20" s="13" t="s">
        <v>330</v>
      </c>
      <c r="D20" s="13" t="s">
        <v>136</v>
      </c>
      <c r="F20" s="13" t="s">
        <v>136</v>
      </c>
      <c r="G20" s="19" t="s">
        <v>31</v>
      </c>
      <c r="H20" s="35"/>
      <c r="I20" s="36"/>
      <c r="J20" s="36"/>
      <c r="K20" s="36"/>
      <c r="L20" s="36"/>
      <c r="M20" s="36"/>
      <c r="N20" s="36"/>
      <c r="O20" s="36"/>
      <c r="R20" s="36"/>
      <c r="S20" s="36"/>
      <c r="T20" s="36"/>
      <c r="U20" s="36"/>
      <c r="V20" s="36"/>
      <c r="W20" s="36"/>
      <c r="X20" s="37"/>
    </row>
    <row r="21" spans="1:24" ht="56.25" customHeight="1" x14ac:dyDescent="0.25">
      <c r="C21" s="13" t="s">
        <v>331</v>
      </c>
      <c r="D21" s="13" t="s">
        <v>146</v>
      </c>
      <c r="F21" s="13" t="s">
        <v>146</v>
      </c>
      <c r="G21" s="19" t="s">
        <v>32</v>
      </c>
      <c r="H21" s="35"/>
      <c r="I21" s="36"/>
      <c r="J21" s="36"/>
      <c r="K21" s="36"/>
      <c r="L21" s="36"/>
      <c r="M21" s="36"/>
      <c r="N21" s="36"/>
      <c r="O21" s="36"/>
      <c r="R21" s="36"/>
      <c r="S21" s="36"/>
      <c r="T21" s="36"/>
      <c r="U21" s="36"/>
      <c r="V21" s="36"/>
      <c r="W21" s="36"/>
      <c r="X21" s="37"/>
    </row>
    <row r="22" spans="1:24" ht="56.25" customHeight="1" x14ac:dyDescent="0.25">
      <c r="C22" s="64" t="s">
        <v>332</v>
      </c>
      <c r="D22" s="64" t="s">
        <v>152</v>
      </c>
      <c r="F22" s="13" t="s">
        <v>152</v>
      </c>
      <c r="G22" s="19" t="s">
        <v>33</v>
      </c>
      <c r="H22" s="35"/>
      <c r="I22" s="36"/>
      <c r="J22" s="36"/>
      <c r="K22" s="36"/>
      <c r="L22" s="36"/>
      <c r="M22" s="36"/>
      <c r="N22" s="36"/>
      <c r="O22" s="36"/>
      <c r="R22" s="36"/>
      <c r="S22" s="36"/>
      <c r="T22" s="36"/>
      <c r="U22" s="36"/>
      <c r="V22" s="36"/>
      <c r="W22" s="36"/>
      <c r="X22" s="37"/>
    </row>
    <row r="23" spans="1:24" ht="56.25" customHeight="1" x14ac:dyDescent="0.25">
      <c r="G23" s="19" t="s">
        <v>35</v>
      </c>
      <c r="H23" s="35"/>
      <c r="I23" s="36"/>
      <c r="J23" s="36"/>
      <c r="K23" s="36"/>
      <c r="L23" s="36"/>
      <c r="M23" s="36"/>
      <c r="N23" s="36"/>
      <c r="O23" s="36"/>
      <c r="Q23" s="36"/>
      <c r="R23" s="36"/>
      <c r="S23" s="36"/>
      <c r="T23" s="36"/>
      <c r="U23" s="36"/>
      <c r="V23" s="36"/>
      <c r="W23" s="36"/>
      <c r="X23" s="37"/>
    </row>
    <row r="24" spans="1:24" ht="56.25" customHeight="1" x14ac:dyDescent="0.25">
      <c r="G24" s="19" t="s">
        <v>36</v>
      </c>
      <c r="H24" s="35"/>
      <c r="I24" s="36"/>
      <c r="J24" s="36"/>
      <c r="K24" s="36"/>
      <c r="L24" s="36"/>
      <c r="M24" s="36"/>
      <c r="N24" s="36"/>
      <c r="O24" s="36"/>
      <c r="Q24" s="36"/>
      <c r="R24" s="36"/>
      <c r="S24" s="36"/>
      <c r="T24" s="36"/>
      <c r="U24" s="36"/>
      <c r="V24" s="36"/>
      <c r="W24" s="36"/>
      <c r="X24" s="37"/>
    </row>
    <row r="25" spans="1:24" ht="56.25" customHeight="1" x14ac:dyDescent="0.25">
      <c r="A25" s="14"/>
      <c r="B25" s="62"/>
      <c r="E25" s="62"/>
      <c r="G25" s="19" t="s">
        <v>37</v>
      </c>
      <c r="H25" s="35"/>
      <c r="I25" s="36"/>
      <c r="J25" s="36"/>
      <c r="K25" s="36"/>
      <c r="L25" s="36"/>
      <c r="M25" s="36"/>
      <c r="N25" s="36"/>
      <c r="O25" s="36"/>
      <c r="P25" s="179"/>
      <c r="Q25" s="36"/>
      <c r="R25" s="36"/>
      <c r="S25" s="36"/>
      <c r="T25" s="36"/>
      <c r="U25" s="36"/>
      <c r="V25" s="36"/>
      <c r="W25" s="36"/>
      <c r="X25" s="37"/>
    </row>
    <row r="26" spans="1:24" ht="56.25" customHeight="1" x14ac:dyDescent="0.25">
      <c r="A26" s="14"/>
      <c r="B26" s="62"/>
      <c r="E26" s="62"/>
      <c r="G26" s="19" t="s">
        <v>38</v>
      </c>
      <c r="H26" s="35"/>
      <c r="I26" s="36"/>
      <c r="J26" s="36"/>
      <c r="K26" s="36"/>
      <c r="L26" s="36"/>
      <c r="M26" s="36"/>
      <c r="N26" s="36"/>
      <c r="O26" s="36"/>
      <c r="Q26" s="36"/>
      <c r="R26" s="36"/>
      <c r="S26" s="36"/>
      <c r="T26" s="36"/>
      <c r="U26" s="36"/>
      <c r="V26" s="36"/>
      <c r="W26" s="36"/>
      <c r="X26" s="37"/>
    </row>
    <row r="27" spans="1:24" ht="56.25" customHeight="1" x14ac:dyDescent="0.25">
      <c r="A27" s="14"/>
      <c r="B27" s="62"/>
      <c r="E27" s="62"/>
      <c r="G27" s="19" t="s">
        <v>40</v>
      </c>
      <c r="H27" s="35"/>
      <c r="I27" s="36"/>
      <c r="J27" s="36"/>
      <c r="K27" s="36"/>
      <c r="L27" s="36"/>
      <c r="M27" s="36"/>
      <c r="N27" s="36"/>
      <c r="O27" s="36"/>
      <c r="P27" s="36"/>
      <c r="Q27" s="36"/>
      <c r="R27" s="36"/>
      <c r="S27" s="36"/>
      <c r="T27" s="36"/>
      <c r="U27" s="36"/>
      <c r="V27" s="36"/>
      <c r="W27" s="36"/>
      <c r="X27" s="37"/>
    </row>
    <row r="28" spans="1:24" ht="56.25" customHeight="1" x14ac:dyDescent="0.25">
      <c r="G28" s="19" t="s">
        <v>41</v>
      </c>
      <c r="H28" s="35"/>
      <c r="I28" s="36"/>
      <c r="J28" s="36"/>
      <c r="K28" s="36"/>
      <c r="L28" s="36"/>
      <c r="M28" s="36"/>
      <c r="N28" s="36"/>
      <c r="O28" s="36"/>
      <c r="P28" s="36"/>
      <c r="Q28" s="36"/>
      <c r="R28" s="36"/>
      <c r="S28" s="36"/>
      <c r="T28" s="36"/>
      <c r="U28" s="36"/>
      <c r="V28" s="36"/>
      <c r="W28" s="36"/>
      <c r="X28" s="37"/>
    </row>
    <row r="29" spans="1:24" ht="56.25" customHeight="1" x14ac:dyDescent="0.25">
      <c r="G29" s="19" t="s">
        <v>42</v>
      </c>
      <c r="H29" s="35"/>
      <c r="I29" s="36"/>
      <c r="J29" s="36"/>
      <c r="K29" s="36"/>
      <c r="L29" s="36"/>
      <c r="M29" s="36"/>
      <c r="N29" s="36"/>
      <c r="O29" s="36"/>
      <c r="P29" s="36"/>
      <c r="Q29" s="36"/>
      <c r="R29" s="36"/>
      <c r="S29" s="36"/>
      <c r="T29" s="36"/>
      <c r="U29" s="36"/>
      <c r="V29" s="36"/>
      <c r="W29" s="36"/>
      <c r="X29" s="37"/>
    </row>
    <row r="30" spans="1:24" ht="56.25" customHeight="1" x14ac:dyDescent="0.25">
      <c r="C30" s="14"/>
      <c r="G30" s="19" t="s">
        <v>43</v>
      </c>
      <c r="H30" s="35"/>
      <c r="I30" s="36"/>
      <c r="J30" s="36"/>
      <c r="K30" s="36"/>
      <c r="L30" s="36"/>
      <c r="M30" s="36"/>
      <c r="N30" s="36"/>
      <c r="O30" s="36"/>
      <c r="P30" s="36"/>
      <c r="Q30" s="36"/>
      <c r="R30" s="36"/>
      <c r="S30" s="36"/>
      <c r="T30" s="36"/>
      <c r="U30" s="36"/>
      <c r="V30" s="36"/>
      <c r="W30" s="36"/>
      <c r="X30" s="37"/>
    </row>
    <row r="31" spans="1:24" ht="56.25" customHeight="1" x14ac:dyDescent="0.25">
      <c r="G31" s="19" t="s">
        <v>45</v>
      </c>
      <c r="H31" s="35"/>
      <c r="I31" s="36"/>
      <c r="J31" s="36"/>
      <c r="K31" s="36"/>
      <c r="L31" s="36"/>
      <c r="M31" s="36"/>
      <c r="N31" s="36"/>
      <c r="O31" s="36"/>
      <c r="P31" s="36"/>
      <c r="Q31" s="36"/>
      <c r="R31" s="36"/>
      <c r="S31" s="36"/>
      <c r="T31" s="36"/>
      <c r="U31" s="36"/>
      <c r="V31" s="36"/>
      <c r="W31" s="36"/>
      <c r="X31" s="37"/>
    </row>
    <row r="32" spans="1:24" ht="56.25" customHeight="1" x14ac:dyDescent="0.25">
      <c r="G32" s="19" t="s">
        <v>47</v>
      </c>
      <c r="H32" s="35"/>
      <c r="I32" s="36"/>
      <c r="J32" s="36"/>
      <c r="K32" s="36"/>
      <c r="L32" s="36"/>
      <c r="M32" s="36"/>
      <c r="N32" s="36"/>
      <c r="O32" s="36"/>
      <c r="P32" s="36"/>
      <c r="Q32" s="36"/>
      <c r="R32" s="36"/>
      <c r="S32" s="36"/>
      <c r="T32" s="36"/>
      <c r="U32" s="36"/>
      <c r="V32" s="36"/>
      <c r="W32" s="36"/>
      <c r="X32" s="37"/>
    </row>
    <row r="33" spans="1:24" ht="56.25" customHeight="1" x14ac:dyDescent="0.25">
      <c r="G33" s="19" t="s">
        <v>48</v>
      </c>
      <c r="H33" s="35"/>
      <c r="I33" s="36"/>
      <c r="J33" s="36"/>
      <c r="K33" s="36"/>
      <c r="L33" s="36"/>
      <c r="M33" s="36"/>
      <c r="N33" s="36"/>
      <c r="O33" s="36"/>
      <c r="P33" s="36"/>
      <c r="Q33" s="36"/>
      <c r="R33" s="36"/>
      <c r="S33" s="36"/>
      <c r="T33" s="36"/>
      <c r="U33" s="36"/>
      <c r="V33" s="36"/>
      <c r="W33" s="39"/>
      <c r="X33" s="40"/>
    </row>
    <row r="34" spans="1:24" ht="56.25" customHeight="1" x14ac:dyDescent="0.25">
      <c r="G34" s="1" t="s">
        <v>230</v>
      </c>
      <c r="H34" s="38"/>
      <c r="I34" s="39"/>
      <c r="J34" s="39"/>
      <c r="K34" s="39"/>
      <c r="L34" s="39"/>
      <c r="M34" s="39"/>
      <c r="N34" s="39"/>
      <c r="O34" s="39"/>
      <c r="P34" s="36"/>
      <c r="Q34" s="36"/>
      <c r="R34" s="39"/>
      <c r="S34" s="39"/>
      <c r="T34" s="39"/>
      <c r="U34" s="39"/>
      <c r="V34" s="39"/>
      <c r="W34" s="39"/>
      <c r="X34" s="40"/>
    </row>
    <row r="35" spans="1:24" ht="56.25" customHeight="1" x14ac:dyDescent="0.25">
      <c r="G35" s="3" t="s">
        <v>288</v>
      </c>
      <c r="H35" s="38"/>
      <c r="I35" s="39"/>
      <c r="J35" s="39"/>
      <c r="K35" s="39"/>
      <c r="L35" s="39"/>
      <c r="M35" s="39"/>
      <c r="N35" s="39"/>
      <c r="O35" s="39"/>
      <c r="P35" s="39"/>
      <c r="Q35" s="39"/>
      <c r="R35" s="39"/>
      <c r="S35" s="39"/>
      <c r="T35" s="39"/>
      <c r="U35" s="39"/>
      <c r="V35" s="39"/>
      <c r="W35" s="39"/>
      <c r="X35" s="40"/>
    </row>
    <row r="36" spans="1:24" ht="56.25" customHeight="1" x14ac:dyDescent="0.25">
      <c r="G36" s="1" t="s">
        <v>56</v>
      </c>
      <c r="H36" s="38"/>
      <c r="I36" s="39"/>
      <c r="J36" s="39"/>
      <c r="K36" s="39"/>
      <c r="L36" s="39"/>
      <c r="M36" s="39"/>
      <c r="N36" s="39"/>
      <c r="O36" s="39"/>
      <c r="P36" s="39"/>
      <c r="Q36" s="39"/>
      <c r="R36" s="39"/>
      <c r="S36" s="39"/>
      <c r="T36" s="39"/>
      <c r="U36" s="39"/>
      <c r="V36" s="39"/>
      <c r="W36" s="39"/>
      <c r="X36" s="40"/>
    </row>
    <row r="37" spans="1:24" ht="56.25" customHeight="1" x14ac:dyDescent="0.25">
      <c r="C37" s="14"/>
      <c r="G37" s="1" t="s">
        <v>183</v>
      </c>
      <c r="H37" s="38"/>
      <c r="I37" s="39"/>
      <c r="J37" s="39"/>
      <c r="K37" s="39"/>
      <c r="L37" s="39"/>
      <c r="M37" s="39"/>
      <c r="N37" s="39"/>
      <c r="O37" s="39"/>
      <c r="P37" s="39"/>
      <c r="Q37" s="39"/>
      <c r="R37" s="39"/>
      <c r="S37" s="39"/>
      <c r="T37" s="39"/>
      <c r="U37" s="39"/>
      <c r="V37" s="39"/>
      <c r="W37" s="39"/>
      <c r="X37" s="40"/>
    </row>
    <row r="38" spans="1:24" ht="56.25" customHeight="1" x14ac:dyDescent="0.25">
      <c r="C38" s="14"/>
      <c r="G38" s="1" t="s">
        <v>289</v>
      </c>
      <c r="H38" s="38"/>
      <c r="I38" s="39"/>
      <c r="J38" s="39"/>
      <c r="K38" s="39"/>
      <c r="L38" s="39"/>
      <c r="M38" s="39"/>
      <c r="N38" s="39"/>
      <c r="O38" s="39"/>
      <c r="P38" s="39"/>
      <c r="Q38" s="39"/>
      <c r="R38" s="39"/>
      <c r="S38" s="39"/>
      <c r="T38" s="39"/>
      <c r="U38" s="39"/>
      <c r="V38" s="39"/>
      <c r="W38" s="39"/>
      <c r="X38" s="40"/>
    </row>
    <row r="39" spans="1:24" ht="56.25" customHeight="1" x14ac:dyDescent="0.25">
      <c r="C39" s="14"/>
      <c r="G39" s="1" t="s">
        <v>189</v>
      </c>
      <c r="H39" s="38"/>
      <c r="I39" s="39"/>
      <c r="J39" s="39"/>
      <c r="K39" s="39"/>
      <c r="L39" s="39"/>
      <c r="M39" s="39"/>
      <c r="N39" s="39"/>
      <c r="O39" s="39"/>
      <c r="P39" s="39"/>
      <c r="Q39" s="39"/>
      <c r="R39" s="39"/>
      <c r="S39" s="39"/>
      <c r="T39" s="39"/>
      <c r="U39" s="39"/>
      <c r="V39" s="39"/>
      <c r="W39" s="36"/>
      <c r="X39" s="37"/>
    </row>
    <row r="40" spans="1:24" ht="56.25" customHeight="1" x14ac:dyDescent="0.25">
      <c r="G40" s="19" t="s">
        <v>50</v>
      </c>
      <c r="H40" s="35"/>
      <c r="I40" s="36"/>
      <c r="J40" s="36"/>
      <c r="K40" s="36"/>
      <c r="L40" s="36"/>
      <c r="M40" s="36"/>
      <c r="N40" s="36"/>
      <c r="O40" s="36"/>
      <c r="P40" s="39"/>
      <c r="Q40" s="39"/>
      <c r="R40" s="36"/>
      <c r="S40" s="36"/>
      <c r="T40" s="36"/>
      <c r="U40" s="36"/>
      <c r="V40" s="36"/>
      <c r="W40" s="36"/>
      <c r="X40" s="37"/>
    </row>
    <row r="41" spans="1:24" ht="56.25" customHeight="1" x14ac:dyDescent="0.25">
      <c r="G41" s="19" t="s">
        <v>51</v>
      </c>
      <c r="H41" s="35"/>
      <c r="I41" s="36"/>
      <c r="J41" s="36"/>
      <c r="K41" s="36"/>
      <c r="L41" s="36"/>
      <c r="M41" s="36"/>
      <c r="N41" s="36"/>
      <c r="O41" s="36"/>
      <c r="P41" s="36"/>
      <c r="Q41" s="36"/>
      <c r="R41" s="36"/>
      <c r="S41" s="36"/>
      <c r="T41" s="36"/>
      <c r="U41" s="36"/>
      <c r="V41" s="36"/>
      <c r="W41" s="36"/>
      <c r="X41" s="37"/>
    </row>
    <row r="42" spans="1:24" ht="56.25" customHeight="1" x14ac:dyDescent="0.25">
      <c r="G42" s="19" t="s">
        <v>52</v>
      </c>
      <c r="H42" s="35"/>
      <c r="I42" s="36"/>
      <c r="J42" s="36"/>
      <c r="K42" s="36"/>
      <c r="L42" s="36"/>
      <c r="M42" s="36"/>
      <c r="N42" s="36"/>
      <c r="O42" s="36"/>
      <c r="P42" s="36"/>
      <c r="Q42" s="36"/>
      <c r="R42" s="36"/>
      <c r="S42" s="36"/>
      <c r="T42" s="36"/>
      <c r="U42" s="36"/>
      <c r="V42" s="36"/>
      <c r="W42" s="39"/>
      <c r="X42" s="40"/>
    </row>
    <row r="43" spans="1:24" ht="56.25" customHeight="1" x14ac:dyDescent="0.25">
      <c r="A43" s="24"/>
      <c r="B43" s="63"/>
      <c r="E43" s="63"/>
      <c r="G43" s="1" t="s">
        <v>58</v>
      </c>
      <c r="H43" s="38"/>
      <c r="I43" s="39"/>
      <c r="J43" s="39"/>
      <c r="K43" s="39"/>
      <c r="L43" s="39"/>
      <c r="M43" s="39"/>
      <c r="N43" s="39"/>
      <c r="O43" s="39"/>
      <c r="P43" s="36"/>
      <c r="Q43" s="36"/>
      <c r="R43" s="39"/>
      <c r="S43" s="39"/>
      <c r="T43" s="39"/>
      <c r="U43" s="39"/>
      <c r="V43" s="39"/>
      <c r="W43" s="39"/>
      <c r="X43" s="40"/>
    </row>
    <row r="44" spans="1:24" ht="56.25" customHeight="1" x14ac:dyDescent="0.25">
      <c r="G44" s="1" t="s">
        <v>184</v>
      </c>
      <c r="H44" s="38"/>
      <c r="I44" s="39"/>
      <c r="J44" s="39"/>
      <c r="K44" s="39"/>
      <c r="L44" s="39"/>
      <c r="M44" s="39"/>
      <c r="N44" s="39"/>
      <c r="O44" s="39"/>
      <c r="P44" s="39"/>
      <c r="Q44" s="39"/>
      <c r="R44" s="39"/>
      <c r="S44" s="39"/>
      <c r="T44" s="39"/>
      <c r="U44" s="39"/>
      <c r="V44" s="39"/>
      <c r="W44" s="36"/>
      <c r="X44" s="37"/>
    </row>
    <row r="45" spans="1:24" ht="56.25" customHeight="1" x14ac:dyDescent="0.25">
      <c r="G45" s="19" t="s">
        <v>53</v>
      </c>
      <c r="H45" s="35"/>
      <c r="I45" s="36"/>
      <c r="J45" s="36"/>
      <c r="K45" s="36"/>
      <c r="L45" s="36"/>
      <c r="M45" s="36"/>
      <c r="N45" s="36"/>
      <c r="O45" s="36"/>
      <c r="P45" s="39"/>
      <c r="Q45" s="39"/>
      <c r="R45" s="36"/>
      <c r="S45" s="36"/>
      <c r="T45" s="36"/>
      <c r="U45" s="36"/>
      <c r="V45" s="36"/>
      <c r="W45" s="39"/>
      <c r="X45" s="40"/>
    </row>
    <row r="46" spans="1:24" ht="56.25" customHeight="1" x14ac:dyDescent="0.25">
      <c r="G46" s="1" t="s">
        <v>54</v>
      </c>
      <c r="H46" s="38"/>
      <c r="I46" s="39"/>
      <c r="J46" s="39"/>
      <c r="K46" s="39"/>
      <c r="L46" s="39"/>
      <c r="M46" s="39"/>
      <c r="N46" s="39"/>
      <c r="O46" s="39"/>
      <c r="P46" s="36"/>
      <c r="Q46" s="36"/>
      <c r="R46" s="39"/>
      <c r="S46" s="39"/>
      <c r="T46" s="39"/>
      <c r="U46" s="39"/>
      <c r="V46" s="39"/>
      <c r="W46" s="39"/>
      <c r="X46" s="40"/>
    </row>
    <row r="47" spans="1:24" ht="56.25" customHeight="1" x14ac:dyDescent="0.25">
      <c r="G47" s="1" t="s">
        <v>55</v>
      </c>
      <c r="H47" s="38"/>
      <c r="I47" s="39"/>
      <c r="J47" s="39"/>
      <c r="K47" s="39"/>
      <c r="L47" s="39"/>
      <c r="M47" s="39"/>
      <c r="N47" s="39"/>
      <c r="O47" s="39"/>
      <c r="P47" s="39"/>
      <c r="Q47" s="39"/>
      <c r="R47" s="39"/>
      <c r="S47" s="39"/>
      <c r="T47" s="39"/>
      <c r="U47" s="39"/>
      <c r="V47" s="39"/>
      <c r="W47" s="39"/>
      <c r="X47" s="40"/>
    </row>
    <row r="48" spans="1:24" ht="56.25" customHeight="1" x14ac:dyDescent="0.25">
      <c r="G48" s="1" t="s">
        <v>167</v>
      </c>
      <c r="H48" s="38"/>
      <c r="I48" s="39"/>
      <c r="J48" s="39"/>
      <c r="K48" s="39"/>
      <c r="L48" s="39"/>
      <c r="M48" s="39"/>
      <c r="N48" s="39"/>
      <c r="O48" s="39"/>
      <c r="P48" s="39"/>
      <c r="Q48" s="39"/>
      <c r="R48" s="39"/>
      <c r="S48" s="39"/>
      <c r="T48" s="39"/>
      <c r="U48" s="39"/>
      <c r="V48" s="39"/>
      <c r="W48" s="39"/>
      <c r="X48" s="40"/>
    </row>
    <row r="49" spans="1:24" ht="56.25" customHeight="1" x14ac:dyDescent="0.25">
      <c r="A49" s="25"/>
      <c r="B49" s="63"/>
      <c r="E49" s="63"/>
      <c r="G49" s="1" t="s">
        <v>188</v>
      </c>
      <c r="H49" s="38"/>
      <c r="I49" s="39"/>
      <c r="J49" s="39"/>
      <c r="K49" s="39"/>
      <c r="L49" s="39"/>
      <c r="M49" s="39"/>
      <c r="N49" s="39"/>
      <c r="O49" s="39"/>
      <c r="P49" s="39"/>
      <c r="Q49" s="39"/>
      <c r="R49" s="39"/>
      <c r="S49" s="39"/>
      <c r="T49" s="39"/>
      <c r="U49" s="39"/>
      <c r="V49" s="39"/>
      <c r="W49" s="39"/>
      <c r="X49" s="40"/>
    </row>
    <row r="50" spans="1:24" ht="56.25" customHeight="1" x14ac:dyDescent="0.25">
      <c r="G50" s="1" t="s">
        <v>191</v>
      </c>
      <c r="H50" s="38"/>
      <c r="I50" s="39"/>
      <c r="J50" s="39"/>
      <c r="K50" s="39"/>
      <c r="L50" s="39"/>
      <c r="M50" s="39"/>
      <c r="N50" s="39"/>
      <c r="O50" s="39"/>
      <c r="P50" s="39"/>
      <c r="Q50" s="39"/>
      <c r="R50" s="39"/>
      <c r="S50" s="39"/>
      <c r="T50" s="39"/>
      <c r="U50" s="39"/>
      <c r="V50" s="39"/>
      <c r="W50" s="39"/>
      <c r="X50" s="40"/>
    </row>
    <row r="51" spans="1:24" ht="56.25" customHeight="1" x14ac:dyDescent="0.25">
      <c r="G51" s="1" t="s">
        <v>173</v>
      </c>
      <c r="H51" s="38"/>
      <c r="I51" s="39"/>
      <c r="J51" s="39"/>
      <c r="K51" s="39"/>
      <c r="L51" s="39"/>
      <c r="M51" s="39"/>
      <c r="N51" s="39"/>
      <c r="O51" s="39"/>
      <c r="P51" s="39"/>
      <c r="Q51" s="39"/>
      <c r="R51" s="39"/>
      <c r="S51" s="39"/>
      <c r="T51" s="39"/>
      <c r="U51" s="39"/>
      <c r="V51" s="39"/>
      <c r="W51" s="39"/>
      <c r="X51" s="40"/>
    </row>
    <row r="52" spans="1:24" ht="56.25" customHeight="1" x14ac:dyDescent="0.25">
      <c r="G52" s="1" t="s">
        <v>174</v>
      </c>
      <c r="H52" s="38"/>
      <c r="I52" s="39"/>
      <c r="J52" s="39"/>
      <c r="K52" s="39"/>
      <c r="L52" s="39"/>
      <c r="M52" s="39"/>
      <c r="N52" s="39"/>
      <c r="O52" s="39"/>
      <c r="P52" s="39"/>
      <c r="Q52" s="39"/>
      <c r="R52" s="39"/>
      <c r="S52" s="39"/>
      <c r="T52" s="39"/>
      <c r="U52" s="39"/>
      <c r="V52" s="39"/>
      <c r="W52" s="39"/>
      <c r="X52" s="40"/>
    </row>
    <row r="53" spans="1:24" ht="56.25" customHeight="1" x14ac:dyDescent="0.25">
      <c r="G53" s="1" t="s">
        <v>176</v>
      </c>
      <c r="H53" s="38"/>
      <c r="I53" s="39"/>
      <c r="J53" s="39"/>
      <c r="K53" s="39"/>
      <c r="L53" s="39"/>
      <c r="M53" s="39"/>
      <c r="N53" s="39"/>
      <c r="O53" s="39"/>
      <c r="P53" s="39"/>
      <c r="Q53" s="39"/>
      <c r="R53" s="39"/>
      <c r="S53" s="39"/>
      <c r="T53" s="39"/>
      <c r="U53" s="39"/>
      <c r="V53" s="39"/>
      <c r="W53" s="39"/>
      <c r="X53" s="40"/>
    </row>
    <row r="54" spans="1:24" ht="56.25" customHeight="1" x14ac:dyDescent="0.25">
      <c r="G54" s="1" t="s">
        <v>177</v>
      </c>
      <c r="H54" s="38"/>
      <c r="I54" s="39"/>
      <c r="J54" s="39"/>
      <c r="K54" s="39"/>
      <c r="L54" s="39"/>
      <c r="M54" s="39"/>
      <c r="N54" s="39"/>
      <c r="O54" s="39"/>
      <c r="P54" s="39"/>
      <c r="Q54" s="39"/>
      <c r="R54" s="39"/>
      <c r="S54" s="39"/>
      <c r="T54" s="39"/>
      <c r="U54" s="39"/>
      <c r="V54" s="39"/>
      <c r="W54" s="39"/>
      <c r="X54" s="40"/>
    </row>
    <row r="55" spans="1:24" ht="56.25" customHeight="1" x14ac:dyDescent="0.25">
      <c r="A55" s="24"/>
      <c r="B55" s="63"/>
      <c r="C55" s="24"/>
      <c r="E55" s="63"/>
      <c r="G55" s="1" t="s">
        <v>179</v>
      </c>
      <c r="H55" s="38"/>
      <c r="I55" s="39"/>
      <c r="J55" s="39"/>
      <c r="K55" s="39"/>
      <c r="L55" s="39"/>
      <c r="M55" s="39"/>
      <c r="N55" s="39"/>
      <c r="O55" s="39"/>
      <c r="P55" s="39"/>
      <c r="Q55" s="39"/>
      <c r="R55" s="39"/>
      <c r="S55" s="39"/>
      <c r="T55" s="39"/>
      <c r="U55" s="39"/>
      <c r="V55" s="39"/>
      <c r="W55" s="39"/>
      <c r="X55" s="40"/>
    </row>
    <row r="56" spans="1:24" ht="56.25" customHeight="1" x14ac:dyDescent="0.25">
      <c r="G56" s="1" t="s">
        <v>180</v>
      </c>
      <c r="H56" s="38"/>
      <c r="I56" s="39"/>
      <c r="J56" s="39"/>
      <c r="K56" s="39"/>
      <c r="L56" s="39"/>
      <c r="M56" s="39"/>
      <c r="N56" s="39"/>
      <c r="O56" s="39"/>
      <c r="P56" s="39"/>
      <c r="Q56" s="39"/>
      <c r="R56" s="39"/>
      <c r="S56" s="39"/>
      <c r="T56" s="39"/>
      <c r="U56" s="39"/>
      <c r="V56" s="39"/>
      <c r="W56" s="39"/>
      <c r="X56" s="40"/>
    </row>
    <row r="57" spans="1:24" ht="56.25" customHeight="1" x14ac:dyDescent="0.25">
      <c r="A57" s="25"/>
      <c r="B57" s="63"/>
      <c r="E57" s="63"/>
      <c r="G57" s="1" t="s">
        <v>181</v>
      </c>
      <c r="H57" s="38"/>
      <c r="I57" s="39"/>
      <c r="J57" s="39"/>
      <c r="K57" s="39"/>
      <c r="L57" s="39"/>
      <c r="M57" s="39"/>
      <c r="N57" s="39"/>
      <c r="O57" s="39"/>
      <c r="P57" s="39"/>
      <c r="Q57" s="39"/>
      <c r="R57" s="39"/>
      <c r="S57" s="39"/>
      <c r="T57" s="39"/>
      <c r="U57" s="39"/>
      <c r="V57" s="39"/>
      <c r="W57" s="39"/>
      <c r="X57" s="40"/>
    </row>
    <row r="58" spans="1:24" ht="56.25" customHeight="1" x14ac:dyDescent="0.25">
      <c r="G58" s="1" t="s">
        <v>182</v>
      </c>
      <c r="H58" s="38"/>
      <c r="I58" s="39"/>
      <c r="J58" s="39"/>
      <c r="K58" s="39"/>
      <c r="L58" s="39"/>
      <c r="M58" s="39"/>
      <c r="N58" s="39"/>
      <c r="O58" s="39"/>
      <c r="P58" s="39"/>
      <c r="Q58" s="39"/>
      <c r="R58" s="39"/>
      <c r="S58" s="39"/>
      <c r="T58" s="39"/>
      <c r="U58" s="39"/>
      <c r="V58" s="39"/>
      <c r="W58" s="39"/>
      <c r="X58" s="40"/>
    </row>
    <row r="59" spans="1:24" ht="56.25" customHeight="1" x14ac:dyDescent="0.25">
      <c r="G59" s="1" t="s">
        <v>186</v>
      </c>
      <c r="H59" s="38"/>
      <c r="I59" s="39"/>
      <c r="J59" s="39"/>
      <c r="K59" s="39"/>
      <c r="L59" s="39"/>
      <c r="M59" s="39"/>
      <c r="N59" s="39"/>
      <c r="O59" s="39"/>
      <c r="P59" s="39"/>
      <c r="Q59" s="39"/>
      <c r="R59" s="39"/>
      <c r="S59" s="39"/>
      <c r="T59" s="39"/>
      <c r="U59" s="39"/>
      <c r="V59" s="39"/>
      <c r="W59" s="39"/>
      <c r="X59" s="40"/>
    </row>
    <row r="60" spans="1:24" ht="56.25" customHeight="1" x14ac:dyDescent="0.25">
      <c r="G60" s="1" t="s">
        <v>187</v>
      </c>
      <c r="H60" s="38"/>
      <c r="I60" s="39"/>
      <c r="J60" s="39"/>
      <c r="K60" s="39"/>
      <c r="L60" s="39"/>
      <c r="M60" s="39"/>
      <c r="N60" s="39"/>
      <c r="O60" s="39"/>
      <c r="P60" s="39"/>
      <c r="Q60" s="39"/>
      <c r="R60" s="39"/>
      <c r="S60" s="39"/>
      <c r="T60" s="39"/>
      <c r="U60" s="39"/>
      <c r="V60" s="39"/>
      <c r="W60" s="39"/>
      <c r="X60" s="40"/>
    </row>
    <row r="61" spans="1:24" ht="56.25" customHeight="1" x14ac:dyDescent="0.25">
      <c r="C61" s="25"/>
      <c r="G61" s="1" t="s">
        <v>190</v>
      </c>
      <c r="H61" s="38"/>
      <c r="I61" s="39"/>
      <c r="J61" s="39"/>
      <c r="K61" s="39"/>
      <c r="L61" s="39"/>
      <c r="M61" s="39"/>
      <c r="N61" s="39"/>
      <c r="O61" s="39"/>
      <c r="P61" s="39"/>
      <c r="Q61" s="39"/>
      <c r="R61" s="39"/>
      <c r="S61" s="39"/>
      <c r="T61" s="39"/>
      <c r="U61" s="39"/>
      <c r="V61" s="39"/>
      <c r="W61" s="39"/>
      <c r="X61" s="40"/>
    </row>
    <row r="62" spans="1:24" ht="56.25" customHeight="1" x14ac:dyDescent="0.25">
      <c r="A62" s="24"/>
      <c r="B62" s="63"/>
      <c r="E62" s="63"/>
      <c r="G62" s="1" t="s">
        <v>192</v>
      </c>
      <c r="H62" s="38"/>
      <c r="I62" s="39"/>
      <c r="J62" s="39"/>
      <c r="K62" s="39"/>
      <c r="L62" s="39"/>
      <c r="M62" s="39"/>
      <c r="N62" s="39"/>
      <c r="O62" s="39"/>
      <c r="P62" s="39"/>
      <c r="Q62" s="39"/>
      <c r="R62" s="39"/>
      <c r="S62" s="39"/>
      <c r="T62" s="39"/>
      <c r="U62" s="39"/>
      <c r="V62" s="39"/>
      <c r="W62" s="39"/>
      <c r="X62" s="40"/>
    </row>
    <row r="63" spans="1:24" ht="56.25" customHeight="1" x14ac:dyDescent="0.25">
      <c r="A63" s="24"/>
      <c r="B63" s="63"/>
      <c r="E63" s="63"/>
      <c r="G63" s="1" t="s">
        <v>193</v>
      </c>
      <c r="H63" s="38"/>
      <c r="I63" s="39"/>
      <c r="J63" s="39"/>
      <c r="K63" s="39"/>
      <c r="L63" s="39"/>
      <c r="M63" s="39"/>
      <c r="N63" s="39"/>
      <c r="O63" s="39"/>
      <c r="P63" s="39"/>
      <c r="Q63" s="39"/>
      <c r="R63" s="39"/>
      <c r="S63" s="39"/>
      <c r="T63" s="39"/>
      <c r="U63" s="39"/>
      <c r="V63" s="39"/>
      <c r="W63" s="39"/>
      <c r="X63" s="40"/>
    </row>
    <row r="64" spans="1:24" ht="56.25" customHeight="1" x14ac:dyDescent="0.25">
      <c r="A64" s="24"/>
      <c r="B64" s="63"/>
      <c r="E64" s="63"/>
      <c r="G64" s="1" t="s">
        <v>194</v>
      </c>
      <c r="H64" s="38"/>
      <c r="I64" s="39"/>
      <c r="J64" s="39"/>
      <c r="K64" s="39"/>
      <c r="L64" s="39"/>
      <c r="M64" s="39"/>
      <c r="N64" s="39"/>
      <c r="O64" s="39"/>
      <c r="P64" s="39"/>
      <c r="Q64" s="39"/>
      <c r="R64" s="39"/>
      <c r="S64" s="39"/>
      <c r="T64" s="39"/>
      <c r="U64" s="39"/>
      <c r="V64" s="39"/>
      <c r="W64" s="39"/>
      <c r="X64" s="40"/>
    </row>
    <row r="65" spans="1:24" ht="56.25" customHeight="1" x14ac:dyDescent="0.25">
      <c r="A65" s="24"/>
      <c r="B65" s="63"/>
      <c r="E65" s="63"/>
      <c r="G65" s="1" t="s">
        <v>227</v>
      </c>
      <c r="H65" s="38"/>
      <c r="I65" s="39"/>
      <c r="J65" s="39"/>
      <c r="K65" s="39"/>
      <c r="L65" s="39"/>
      <c r="M65" s="39"/>
      <c r="N65" s="39"/>
      <c r="O65" s="39"/>
      <c r="P65" s="39"/>
      <c r="Q65" s="39"/>
      <c r="R65" s="39"/>
      <c r="S65" s="39"/>
      <c r="T65" s="39"/>
      <c r="U65" s="39"/>
      <c r="V65" s="39"/>
      <c r="W65" s="39"/>
      <c r="X65" s="40"/>
    </row>
    <row r="66" spans="1:24" ht="56.25" customHeight="1" x14ac:dyDescent="0.25">
      <c r="A66" s="24"/>
      <c r="B66" s="63"/>
      <c r="E66" s="63"/>
      <c r="G66" s="1" t="s">
        <v>248</v>
      </c>
      <c r="H66" s="38"/>
      <c r="I66" s="39"/>
      <c r="J66" s="39"/>
      <c r="K66" s="39"/>
      <c r="L66" s="39"/>
      <c r="M66" s="39"/>
      <c r="N66" s="39"/>
      <c r="O66" s="39"/>
      <c r="P66" s="39"/>
      <c r="Q66" s="39"/>
      <c r="R66" s="39"/>
      <c r="S66" s="39"/>
      <c r="T66" s="39"/>
      <c r="U66" s="39"/>
      <c r="V66" s="39"/>
      <c r="W66" s="39"/>
      <c r="X66" s="40"/>
    </row>
    <row r="67" spans="1:24" ht="56.25" customHeight="1" x14ac:dyDescent="0.25">
      <c r="A67" s="24"/>
      <c r="B67" s="63"/>
      <c r="C67" s="24"/>
      <c r="E67" s="63"/>
      <c r="G67" s="1" t="s">
        <v>228</v>
      </c>
      <c r="H67" s="38"/>
      <c r="I67" s="39"/>
      <c r="J67" s="39"/>
      <c r="K67" s="39"/>
      <c r="L67" s="39"/>
      <c r="M67" s="39"/>
      <c r="N67" s="39"/>
      <c r="O67" s="39"/>
      <c r="P67" s="39"/>
      <c r="Q67" s="39"/>
      <c r="R67" s="39"/>
      <c r="S67" s="39"/>
      <c r="T67" s="39"/>
      <c r="U67" s="39"/>
      <c r="V67" s="39"/>
      <c r="W67" s="39"/>
      <c r="X67" s="40"/>
    </row>
    <row r="68" spans="1:24" ht="56.25" customHeight="1" x14ac:dyDescent="0.25">
      <c r="G68" s="1" t="s">
        <v>236</v>
      </c>
      <c r="H68" s="38"/>
      <c r="I68" s="39"/>
      <c r="J68" s="39"/>
      <c r="K68" s="39"/>
      <c r="L68" s="39"/>
      <c r="M68" s="39"/>
      <c r="N68" s="39"/>
      <c r="O68" s="39"/>
      <c r="P68" s="39"/>
      <c r="Q68" s="39"/>
      <c r="R68" s="39"/>
      <c r="S68" s="39"/>
      <c r="T68" s="39"/>
      <c r="U68" s="39"/>
      <c r="V68" s="39"/>
      <c r="W68" s="39"/>
      <c r="X68" s="40"/>
    </row>
    <row r="69" spans="1:24" ht="56.25" customHeight="1" x14ac:dyDescent="0.25">
      <c r="C69" s="25"/>
      <c r="G69" s="1" t="s">
        <v>309</v>
      </c>
      <c r="H69" s="38"/>
      <c r="I69" s="39"/>
      <c r="J69" s="39"/>
      <c r="K69" s="39"/>
      <c r="L69" s="39"/>
      <c r="M69" s="39"/>
      <c r="N69" s="39"/>
      <c r="O69" s="39"/>
      <c r="P69" s="39"/>
      <c r="Q69" s="39"/>
      <c r="R69" s="39"/>
      <c r="S69" s="39"/>
      <c r="T69" s="39"/>
      <c r="U69" s="39"/>
      <c r="V69" s="39"/>
      <c r="W69" s="39"/>
      <c r="X69" s="40"/>
    </row>
    <row r="70" spans="1:24" ht="56.25" customHeight="1" x14ac:dyDescent="0.25">
      <c r="G70" s="1" t="s">
        <v>314</v>
      </c>
      <c r="H70" s="38"/>
      <c r="I70" s="39"/>
      <c r="J70" s="39"/>
      <c r="K70" s="39"/>
      <c r="L70" s="39"/>
      <c r="M70" s="39"/>
      <c r="N70" s="39"/>
      <c r="O70" s="39"/>
      <c r="P70" s="39"/>
      <c r="Q70" s="39"/>
      <c r="R70" s="39"/>
      <c r="S70" s="39"/>
      <c r="T70" s="39"/>
      <c r="U70" s="39"/>
      <c r="V70" s="39"/>
      <c r="W70" s="36"/>
      <c r="X70" s="37"/>
    </row>
    <row r="71" spans="1:24" ht="56.25" customHeight="1" x14ac:dyDescent="0.25">
      <c r="A71" s="24"/>
      <c r="B71" s="63"/>
      <c r="E71" s="63"/>
      <c r="G71" s="19" t="s">
        <v>252</v>
      </c>
      <c r="H71" s="35"/>
      <c r="I71" s="36"/>
      <c r="J71" s="36"/>
      <c r="K71" s="36"/>
      <c r="L71" s="36"/>
      <c r="M71" s="36"/>
      <c r="N71" s="36"/>
      <c r="O71" s="36"/>
      <c r="P71" s="39"/>
      <c r="Q71" s="39"/>
      <c r="R71" s="36"/>
      <c r="S71" s="36"/>
      <c r="T71" s="36"/>
      <c r="U71" s="36"/>
      <c r="V71" s="36"/>
      <c r="W71" s="36"/>
      <c r="X71" s="37"/>
    </row>
    <row r="72" spans="1:24" ht="56.25" customHeight="1" x14ac:dyDescent="0.25">
      <c r="G72" s="19" t="s">
        <v>253</v>
      </c>
      <c r="H72" s="35"/>
      <c r="I72" s="36"/>
      <c r="J72" s="36"/>
      <c r="K72" s="36"/>
      <c r="L72" s="36"/>
      <c r="M72" s="36"/>
      <c r="N72" s="36"/>
      <c r="O72" s="36"/>
      <c r="P72" s="36"/>
      <c r="Q72" s="36"/>
      <c r="R72" s="36"/>
      <c r="S72" s="36"/>
      <c r="T72" s="36"/>
      <c r="U72" s="36"/>
      <c r="V72" s="36"/>
      <c r="W72" s="36"/>
      <c r="X72" s="37"/>
    </row>
    <row r="73" spans="1:24" ht="56.25" customHeight="1" x14ac:dyDescent="0.25">
      <c r="G73" s="19" t="s">
        <v>254</v>
      </c>
      <c r="H73" s="35"/>
      <c r="I73" s="36"/>
      <c r="J73" s="36"/>
      <c r="K73" s="36"/>
      <c r="L73" s="36"/>
      <c r="M73" s="36"/>
      <c r="N73" s="36"/>
      <c r="O73" s="36"/>
      <c r="P73" s="36"/>
      <c r="Q73" s="36"/>
      <c r="R73" s="36"/>
      <c r="S73" s="36"/>
      <c r="T73" s="36"/>
      <c r="U73" s="36"/>
      <c r="V73" s="36"/>
      <c r="W73" s="36"/>
      <c r="X73" s="37"/>
    </row>
    <row r="74" spans="1:24" ht="56.25" customHeight="1" x14ac:dyDescent="0.25">
      <c r="C74" s="24"/>
      <c r="G74" s="19" t="s">
        <v>255</v>
      </c>
      <c r="H74" s="35"/>
      <c r="I74" s="36"/>
      <c r="J74" s="36"/>
      <c r="K74" s="36"/>
      <c r="L74" s="36"/>
      <c r="M74" s="36"/>
      <c r="N74" s="36"/>
      <c r="O74" s="36"/>
      <c r="P74" s="36"/>
      <c r="Q74" s="36"/>
      <c r="R74" s="36"/>
      <c r="S74" s="36"/>
      <c r="T74" s="36"/>
      <c r="U74" s="36"/>
      <c r="V74" s="36"/>
      <c r="W74" s="36"/>
      <c r="X74" s="37"/>
    </row>
    <row r="75" spans="1:24" ht="56.25" customHeight="1" x14ac:dyDescent="0.25">
      <c r="A75" s="24"/>
      <c r="B75" s="63"/>
      <c r="C75" s="24"/>
      <c r="E75" s="63"/>
      <c r="G75" s="19" t="s">
        <v>312</v>
      </c>
      <c r="H75" s="35"/>
      <c r="I75" s="36"/>
      <c r="J75" s="36"/>
      <c r="K75" s="36"/>
      <c r="L75" s="36"/>
      <c r="M75" s="36"/>
      <c r="N75" s="36"/>
      <c r="O75" s="36"/>
      <c r="P75" s="36"/>
      <c r="Q75" s="36"/>
      <c r="R75" s="36"/>
      <c r="S75" s="36"/>
      <c r="T75" s="36"/>
      <c r="U75" s="36"/>
      <c r="V75" s="36"/>
      <c r="W75" s="36"/>
      <c r="X75" s="37"/>
    </row>
    <row r="76" spans="1:24" ht="56.25" customHeight="1" x14ac:dyDescent="0.25">
      <c r="A76" s="24"/>
      <c r="B76" s="63"/>
      <c r="C76" s="24"/>
      <c r="E76" s="63"/>
      <c r="G76" s="19" t="s">
        <v>172</v>
      </c>
      <c r="H76" s="35"/>
      <c r="I76" s="36"/>
      <c r="J76" s="36"/>
      <c r="K76" s="36"/>
      <c r="L76" s="36"/>
      <c r="M76" s="36"/>
      <c r="N76" s="36"/>
      <c r="O76" s="36"/>
      <c r="P76" s="36"/>
      <c r="Q76" s="36"/>
      <c r="R76" s="36"/>
      <c r="S76" s="36"/>
      <c r="T76" s="36"/>
      <c r="U76" s="36"/>
      <c r="V76" s="36"/>
      <c r="W76" s="36"/>
      <c r="X76" s="37"/>
    </row>
    <row r="77" spans="1:24" ht="56.25" customHeight="1" x14ac:dyDescent="0.25">
      <c r="A77" s="24"/>
      <c r="B77" s="63"/>
      <c r="C77" s="24"/>
      <c r="E77" s="63"/>
      <c r="G77" s="19" t="s">
        <v>234</v>
      </c>
      <c r="H77" s="35"/>
      <c r="I77" s="36"/>
      <c r="J77" s="36"/>
      <c r="K77" s="36"/>
      <c r="L77" s="36"/>
      <c r="M77" s="36"/>
      <c r="N77" s="36"/>
      <c r="O77" s="36"/>
      <c r="P77" s="36"/>
      <c r="Q77" s="36"/>
      <c r="R77" s="36"/>
      <c r="S77" s="36"/>
      <c r="T77" s="36"/>
      <c r="U77" s="36"/>
      <c r="V77" s="36"/>
      <c r="W77" s="36"/>
      <c r="X77" s="37"/>
    </row>
    <row r="78" spans="1:24" ht="56.25" customHeight="1" x14ac:dyDescent="0.25">
      <c r="A78" s="24"/>
      <c r="B78" s="63"/>
      <c r="C78" s="24"/>
      <c r="E78" s="63"/>
      <c r="G78" s="19" t="s">
        <v>64</v>
      </c>
      <c r="H78" s="35"/>
      <c r="I78" s="36"/>
      <c r="J78" s="36"/>
      <c r="K78" s="36"/>
      <c r="L78" s="36"/>
      <c r="M78" s="36"/>
      <c r="N78" s="36"/>
      <c r="O78" s="36"/>
      <c r="P78" s="36"/>
      <c r="Q78" s="36"/>
      <c r="R78" s="36"/>
      <c r="S78" s="36"/>
      <c r="T78" s="36"/>
      <c r="U78" s="36"/>
      <c r="V78" s="36"/>
      <c r="W78" s="42"/>
      <c r="X78" s="43"/>
    </row>
    <row r="79" spans="1:24" ht="56.25" customHeight="1" x14ac:dyDescent="0.25">
      <c r="A79" s="25"/>
      <c r="B79" s="63"/>
      <c r="C79" s="24"/>
      <c r="E79" s="63"/>
      <c r="G79" s="21" t="s">
        <v>263</v>
      </c>
      <c r="H79" s="41"/>
      <c r="I79" s="42"/>
      <c r="J79" s="42"/>
      <c r="K79" s="42"/>
      <c r="L79" s="42"/>
      <c r="M79" s="42"/>
      <c r="N79" s="42"/>
      <c r="O79" s="42"/>
      <c r="P79" s="36"/>
      <c r="Q79" s="36"/>
      <c r="R79" s="42"/>
      <c r="S79" s="42"/>
      <c r="T79" s="42"/>
      <c r="U79" s="42"/>
      <c r="V79" s="42"/>
      <c r="W79" s="42"/>
      <c r="X79" s="43"/>
    </row>
    <row r="80" spans="1:24" ht="56.25" customHeight="1" x14ac:dyDescent="0.25">
      <c r="G80" s="21" t="s">
        <v>265</v>
      </c>
      <c r="H80" s="41"/>
      <c r="I80" s="42"/>
      <c r="J80" s="42"/>
      <c r="K80" s="42"/>
      <c r="L80" s="42"/>
      <c r="M80" s="42"/>
      <c r="N80" s="42"/>
      <c r="O80" s="42"/>
      <c r="P80" s="42"/>
      <c r="Q80" s="42"/>
      <c r="R80" s="42"/>
      <c r="S80" s="42"/>
      <c r="T80" s="42"/>
      <c r="U80" s="42"/>
      <c r="V80" s="42"/>
      <c r="W80" s="42"/>
      <c r="X80" s="43"/>
    </row>
    <row r="81" spans="1:24" ht="56.25" customHeight="1" x14ac:dyDescent="0.25">
      <c r="G81" s="21" t="s">
        <v>261</v>
      </c>
      <c r="H81" s="41"/>
      <c r="I81" s="42"/>
      <c r="J81" s="42"/>
      <c r="K81" s="42"/>
      <c r="L81" s="42"/>
      <c r="M81" s="42"/>
      <c r="N81" s="42"/>
      <c r="O81" s="42"/>
      <c r="P81" s="42"/>
      <c r="Q81" s="42"/>
      <c r="R81" s="42"/>
      <c r="S81" s="42"/>
      <c r="T81" s="42"/>
      <c r="U81" s="42"/>
      <c r="V81" s="42"/>
      <c r="W81" s="42"/>
      <c r="X81" s="43"/>
    </row>
    <row r="82" spans="1:24" ht="56.25" customHeight="1" x14ac:dyDescent="0.25">
      <c r="G82" s="21" t="s">
        <v>269</v>
      </c>
      <c r="H82" s="41"/>
      <c r="I82" s="42"/>
      <c r="J82" s="42"/>
      <c r="K82" s="42"/>
      <c r="L82" s="42"/>
      <c r="M82" s="42"/>
      <c r="N82" s="42"/>
      <c r="O82" s="42"/>
      <c r="P82" s="42"/>
      <c r="Q82" s="42"/>
      <c r="R82" s="42"/>
      <c r="S82" s="42"/>
      <c r="T82" s="42"/>
      <c r="U82" s="42"/>
      <c r="V82" s="42"/>
      <c r="W82" s="42"/>
      <c r="X82" s="43"/>
    </row>
    <row r="83" spans="1:24" ht="56.25" customHeight="1" x14ac:dyDescent="0.25">
      <c r="A83" s="24"/>
      <c r="B83" s="63"/>
      <c r="C83" s="24"/>
      <c r="E83" s="63"/>
      <c r="G83" s="21" t="s">
        <v>268</v>
      </c>
      <c r="H83" s="41"/>
      <c r="I83" s="42"/>
      <c r="J83" s="42"/>
      <c r="K83" s="42"/>
      <c r="L83" s="42"/>
      <c r="M83" s="42"/>
      <c r="N83" s="42"/>
      <c r="O83" s="42"/>
      <c r="P83" s="42"/>
      <c r="Q83" s="42"/>
      <c r="R83" s="42"/>
      <c r="S83" s="42"/>
      <c r="T83" s="42"/>
      <c r="U83" s="42"/>
      <c r="V83" s="42"/>
      <c r="W83" s="42"/>
      <c r="X83" s="43"/>
    </row>
    <row r="84" spans="1:24" ht="56.25" customHeight="1" x14ac:dyDescent="0.25">
      <c r="A84" s="24"/>
      <c r="B84" s="63"/>
      <c r="E84" s="63"/>
      <c r="G84" s="21" t="s">
        <v>271</v>
      </c>
      <c r="H84" s="41"/>
      <c r="I84" s="42"/>
      <c r="J84" s="42"/>
      <c r="K84" s="42"/>
      <c r="L84" s="42"/>
      <c r="M84" s="42"/>
      <c r="N84" s="42"/>
      <c r="O84" s="42"/>
      <c r="P84" s="42"/>
      <c r="Q84" s="42"/>
      <c r="R84" s="42"/>
      <c r="S84" s="42"/>
      <c r="T84" s="42"/>
      <c r="U84" s="42"/>
      <c r="V84" s="42"/>
      <c r="W84" s="42"/>
      <c r="X84" s="43"/>
    </row>
    <row r="85" spans="1:24" ht="56.25" customHeight="1" x14ac:dyDescent="0.25">
      <c r="A85" s="24"/>
      <c r="B85" s="63"/>
      <c r="E85" s="63"/>
      <c r="G85" s="21" t="s">
        <v>273</v>
      </c>
      <c r="H85" s="41"/>
      <c r="I85" s="42"/>
      <c r="J85" s="42"/>
      <c r="K85" s="42"/>
      <c r="L85" s="42"/>
      <c r="M85" s="42"/>
      <c r="N85" s="42"/>
      <c r="O85" s="42"/>
      <c r="P85" s="42"/>
      <c r="Q85" s="42"/>
      <c r="R85" s="42"/>
      <c r="S85" s="42"/>
      <c r="T85" s="42"/>
      <c r="U85" s="42"/>
      <c r="V85" s="42"/>
      <c r="W85" s="42"/>
      <c r="X85" s="43"/>
    </row>
    <row r="86" spans="1:24" ht="56.25" customHeight="1" x14ac:dyDescent="0.25">
      <c r="A86" s="24"/>
      <c r="B86" s="63"/>
      <c r="E86" s="63"/>
      <c r="G86" s="21" t="s">
        <v>275</v>
      </c>
      <c r="H86" s="41"/>
      <c r="I86" s="42"/>
      <c r="J86" s="42"/>
      <c r="K86" s="42"/>
      <c r="L86" s="42"/>
      <c r="M86" s="42"/>
      <c r="N86" s="42"/>
      <c r="O86" s="42"/>
      <c r="P86" s="42"/>
      <c r="Q86" s="42"/>
      <c r="R86" s="42"/>
      <c r="S86" s="42"/>
      <c r="T86" s="42"/>
      <c r="U86" s="42"/>
      <c r="V86" s="42"/>
      <c r="W86" s="42"/>
      <c r="X86" s="43"/>
    </row>
    <row r="87" spans="1:24" ht="56.25" customHeight="1" x14ac:dyDescent="0.25">
      <c r="A87" s="24"/>
      <c r="B87" s="63"/>
      <c r="C87" s="24"/>
      <c r="E87" s="63"/>
      <c r="G87" s="21" t="s">
        <v>277</v>
      </c>
      <c r="H87" s="41"/>
      <c r="I87" s="42"/>
      <c r="J87" s="42"/>
      <c r="K87" s="42"/>
      <c r="L87" s="42"/>
      <c r="M87" s="42"/>
      <c r="N87" s="42"/>
      <c r="O87" s="42"/>
      <c r="P87" s="42"/>
      <c r="Q87" s="42"/>
      <c r="R87" s="42"/>
      <c r="S87" s="42"/>
      <c r="T87" s="42"/>
      <c r="U87" s="42"/>
      <c r="V87" s="42"/>
      <c r="W87" s="36"/>
      <c r="X87" s="37"/>
    </row>
    <row r="88" spans="1:24" ht="56.25" customHeight="1" x14ac:dyDescent="0.25">
      <c r="C88" s="24"/>
      <c r="G88" s="19" t="s">
        <v>60</v>
      </c>
      <c r="H88" s="35"/>
      <c r="I88" s="36"/>
      <c r="J88" s="36"/>
      <c r="K88" s="36"/>
      <c r="L88" s="36"/>
      <c r="M88" s="36"/>
      <c r="N88" s="36"/>
      <c r="O88" s="36"/>
      <c r="P88" s="42"/>
      <c r="Q88" s="42"/>
      <c r="R88" s="36"/>
      <c r="S88" s="36"/>
      <c r="T88" s="36"/>
      <c r="U88" s="36"/>
      <c r="V88" s="36"/>
      <c r="W88" s="42"/>
      <c r="X88" s="43"/>
    </row>
    <row r="89" spans="1:24" ht="56.25" customHeight="1" x14ac:dyDescent="0.25">
      <c r="C89" s="24"/>
      <c r="G89" s="21" t="s">
        <v>280</v>
      </c>
      <c r="H89" s="41"/>
      <c r="I89" s="42"/>
      <c r="J89" s="42"/>
      <c r="K89" s="42"/>
      <c r="L89" s="42"/>
      <c r="M89" s="42"/>
      <c r="N89" s="42"/>
      <c r="O89" s="42"/>
      <c r="P89" s="36"/>
      <c r="Q89" s="36"/>
      <c r="R89" s="42"/>
      <c r="S89" s="42"/>
      <c r="T89" s="42"/>
      <c r="U89" s="42"/>
      <c r="V89" s="42"/>
      <c r="W89" s="42"/>
      <c r="X89" s="43"/>
    </row>
    <row r="90" spans="1:24" ht="56.25" customHeight="1" x14ac:dyDescent="0.25">
      <c r="A90" s="24"/>
      <c r="B90" s="63"/>
      <c r="C90" s="24"/>
      <c r="E90" s="63"/>
      <c r="G90" s="21" t="s">
        <v>303</v>
      </c>
      <c r="H90" s="41"/>
      <c r="I90" s="42"/>
      <c r="J90" s="42"/>
      <c r="K90" s="42"/>
      <c r="L90" s="42"/>
      <c r="M90" s="42"/>
      <c r="N90" s="42"/>
      <c r="O90" s="42"/>
      <c r="P90" s="42"/>
      <c r="Q90" s="42"/>
      <c r="R90" s="42"/>
      <c r="S90" s="42"/>
      <c r="T90" s="42"/>
      <c r="U90" s="42"/>
      <c r="V90" s="42"/>
      <c r="W90" s="42"/>
      <c r="X90" s="43"/>
    </row>
    <row r="91" spans="1:24" ht="56.25" customHeight="1" x14ac:dyDescent="0.25">
      <c r="A91" s="24"/>
      <c r="B91" s="63"/>
      <c r="C91" s="25"/>
      <c r="E91" s="63"/>
      <c r="G91" s="21" t="s">
        <v>281</v>
      </c>
      <c r="H91" s="41"/>
      <c r="I91" s="42"/>
      <c r="J91" s="42"/>
      <c r="K91" s="42"/>
      <c r="L91" s="42"/>
      <c r="M91" s="42"/>
      <c r="N91" s="42"/>
      <c r="O91" s="42"/>
      <c r="P91" s="42"/>
      <c r="Q91" s="42"/>
      <c r="R91" s="42"/>
      <c r="S91" s="42"/>
      <c r="T91" s="42"/>
      <c r="U91" s="42"/>
      <c r="V91" s="42"/>
      <c r="W91" s="36"/>
      <c r="X91" s="37"/>
    </row>
    <row r="92" spans="1:24" ht="56.25" customHeight="1" x14ac:dyDescent="0.25">
      <c r="A92" s="24"/>
      <c r="B92" s="63"/>
      <c r="E92" s="63"/>
      <c r="G92" s="19" t="s">
        <v>65</v>
      </c>
      <c r="H92" s="35"/>
      <c r="I92" s="36"/>
      <c r="J92" s="36"/>
      <c r="K92" s="36"/>
      <c r="L92" s="36"/>
      <c r="M92" s="36"/>
      <c r="N92" s="36"/>
      <c r="O92" s="36"/>
      <c r="P92" s="42"/>
      <c r="Q92" s="42"/>
      <c r="R92" s="36"/>
      <c r="S92" s="36"/>
      <c r="T92" s="36"/>
      <c r="U92" s="36"/>
      <c r="V92" s="36"/>
      <c r="W92" s="42"/>
      <c r="X92" s="43"/>
    </row>
    <row r="93" spans="1:24" ht="56.25" customHeight="1" x14ac:dyDescent="0.25">
      <c r="A93" s="24"/>
      <c r="B93" s="63"/>
      <c r="E93" s="63"/>
      <c r="G93" s="21" t="s">
        <v>282</v>
      </c>
      <c r="H93" s="41"/>
      <c r="I93" s="42"/>
      <c r="J93" s="42"/>
      <c r="K93" s="42"/>
      <c r="L93" s="42"/>
      <c r="M93" s="42"/>
      <c r="N93" s="42"/>
      <c r="O93" s="42"/>
      <c r="P93" s="36"/>
      <c r="Q93" s="36"/>
      <c r="R93" s="42"/>
      <c r="S93" s="42"/>
      <c r="T93" s="42"/>
      <c r="U93" s="42"/>
      <c r="V93" s="42"/>
      <c r="W93" s="42"/>
      <c r="X93" s="43"/>
    </row>
    <row r="94" spans="1:24" ht="56.25" customHeight="1" x14ac:dyDescent="0.25">
      <c r="A94" s="24"/>
      <c r="B94" s="63"/>
      <c r="E94" s="63"/>
      <c r="G94" s="21" t="s">
        <v>284</v>
      </c>
      <c r="H94" s="41"/>
      <c r="I94" s="42"/>
      <c r="J94" s="42"/>
      <c r="K94" s="42"/>
      <c r="L94" s="42"/>
      <c r="M94" s="42"/>
      <c r="N94" s="42"/>
      <c r="O94" s="42"/>
      <c r="P94" s="42"/>
      <c r="Q94" s="42"/>
      <c r="R94" s="42"/>
      <c r="S94" s="42"/>
      <c r="T94" s="42"/>
      <c r="U94" s="42"/>
      <c r="V94" s="42"/>
      <c r="W94" s="36"/>
      <c r="X94" s="37"/>
    </row>
    <row r="95" spans="1:24" ht="56.25" customHeight="1" x14ac:dyDescent="0.25">
      <c r="A95" s="24"/>
      <c r="B95" s="63"/>
      <c r="C95" s="24"/>
      <c r="E95" s="63"/>
      <c r="G95" s="19" t="s">
        <v>59</v>
      </c>
      <c r="H95" s="35"/>
      <c r="I95" s="36"/>
      <c r="J95" s="36"/>
      <c r="K95" s="36"/>
      <c r="L95" s="36"/>
      <c r="M95" s="36"/>
      <c r="N95" s="36"/>
      <c r="O95" s="36"/>
      <c r="P95" s="42"/>
      <c r="Q95" s="42"/>
      <c r="R95" s="36"/>
      <c r="S95" s="36"/>
      <c r="T95" s="36"/>
      <c r="U95" s="36"/>
      <c r="V95" s="36"/>
      <c r="W95" s="36"/>
      <c r="X95" s="37"/>
    </row>
    <row r="96" spans="1:24" ht="56.25" customHeight="1" x14ac:dyDescent="0.25">
      <c r="A96" s="24"/>
      <c r="B96" s="63"/>
      <c r="C96" s="24"/>
      <c r="E96" s="63"/>
      <c r="G96" s="19" t="s">
        <v>61</v>
      </c>
      <c r="H96" s="35"/>
      <c r="I96" s="36"/>
      <c r="J96" s="36"/>
      <c r="K96" s="36"/>
      <c r="L96" s="36"/>
      <c r="M96" s="36"/>
      <c r="N96" s="36"/>
      <c r="O96" s="36"/>
      <c r="P96" s="36"/>
      <c r="Q96" s="36"/>
      <c r="R96" s="36"/>
      <c r="S96" s="36"/>
      <c r="T96" s="36"/>
      <c r="U96" s="36"/>
      <c r="V96" s="36"/>
      <c r="W96" s="39"/>
      <c r="X96" s="40"/>
    </row>
    <row r="97" spans="1:24" ht="56.25" customHeight="1" x14ac:dyDescent="0.25">
      <c r="C97" s="24"/>
      <c r="G97" s="1" t="s">
        <v>62</v>
      </c>
      <c r="H97" s="38"/>
      <c r="I97" s="39"/>
      <c r="J97" s="39"/>
      <c r="K97" s="39"/>
      <c r="L97" s="39"/>
      <c r="M97" s="39"/>
      <c r="N97" s="39"/>
      <c r="O97" s="39"/>
      <c r="P97" s="36"/>
      <c r="Q97" s="36"/>
      <c r="R97" s="39"/>
      <c r="S97" s="39"/>
      <c r="T97" s="39"/>
      <c r="U97" s="39"/>
      <c r="V97" s="39"/>
      <c r="W97" s="36"/>
      <c r="X97" s="37"/>
    </row>
    <row r="98" spans="1:24" ht="56.25" customHeight="1" x14ac:dyDescent="0.25">
      <c r="C98" s="24"/>
      <c r="G98" s="19" t="s">
        <v>63</v>
      </c>
      <c r="H98" s="35"/>
      <c r="I98" s="36"/>
      <c r="J98" s="36"/>
      <c r="K98" s="36"/>
      <c r="L98" s="36"/>
      <c r="M98" s="36"/>
      <c r="N98" s="36"/>
      <c r="O98" s="36"/>
      <c r="P98" s="39"/>
      <c r="Q98" s="39"/>
      <c r="R98" s="36"/>
      <c r="S98" s="36"/>
      <c r="T98" s="36"/>
      <c r="U98" s="36"/>
      <c r="V98" s="36"/>
      <c r="W98" s="36"/>
      <c r="X98" s="37"/>
    </row>
    <row r="99" spans="1:24" ht="56.25" customHeight="1" x14ac:dyDescent="0.25">
      <c r="A99" s="24"/>
      <c r="B99" s="24"/>
      <c r="C99" s="24"/>
      <c r="D99" s="26"/>
      <c r="E99" s="24"/>
      <c r="F99" s="26"/>
      <c r="G99" s="19" t="s">
        <v>66</v>
      </c>
      <c r="H99" s="35"/>
      <c r="I99" s="36"/>
      <c r="J99" s="36"/>
      <c r="K99" s="36"/>
      <c r="L99" s="36"/>
      <c r="M99" s="36"/>
      <c r="N99" s="36"/>
      <c r="O99" s="36"/>
      <c r="P99" s="36"/>
      <c r="Q99" s="36"/>
      <c r="R99" s="36"/>
      <c r="S99" s="36"/>
      <c r="T99" s="36"/>
      <c r="U99" s="36"/>
      <c r="V99" s="36"/>
      <c r="W99" s="36"/>
      <c r="X99" s="37"/>
    </row>
    <row r="100" spans="1:24" ht="56.25" customHeight="1" x14ac:dyDescent="0.25">
      <c r="A100" s="24"/>
      <c r="B100" s="63"/>
      <c r="E100" s="63"/>
      <c r="G100" s="19" t="s">
        <v>67</v>
      </c>
      <c r="H100" s="35"/>
      <c r="I100" s="36"/>
      <c r="J100" s="36"/>
      <c r="K100" s="36"/>
      <c r="L100" s="36"/>
      <c r="M100" s="36"/>
      <c r="N100" s="36"/>
      <c r="O100" s="36"/>
      <c r="P100" s="36"/>
      <c r="Q100" s="36"/>
      <c r="R100" s="36"/>
      <c r="S100" s="36"/>
      <c r="T100" s="36"/>
      <c r="U100" s="36"/>
      <c r="V100" s="36"/>
      <c r="W100" s="36"/>
      <c r="X100" s="37"/>
    </row>
    <row r="101" spans="1:24" ht="56.25" customHeight="1" x14ac:dyDescent="0.25">
      <c r="A101" s="24"/>
      <c r="B101" s="63"/>
      <c r="E101" s="63"/>
      <c r="G101" s="19" t="s">
        <v>68</v>
      </c>
      <c r="H101" s="35"/>
      <c r="I101" s="36"/>
      <c r="J101" s="36"/>
      <c r="K101" s="36"/>
      <c r="L101" s="36"/>
      <c r="M101" s="36"/>
      <c r="N101" s="36"/>
      <c r="O101" s="36"/>
      <c r="P101" s="36"/>
      <c r="Q101" s="36"/>
      <c r="R101" s="36"/>
      <c r="S101" s="36"/>
      <c r="T101" s="36"/>
      <c r="U101" s="36"/>
      <c r="V101" s="36"/>
      <c r="W101" s="36"/>
      <c r="X101" s="37"/>
    </row>
    <row r="102" spans="1:24" ht="56.25" customHeight="1" x14ac:dyDescent="0.25">
      <c r="A102" s="24"/>
      <c r="B102" s="63"/>
      <c r="C102" s="24"/>
      <c r="E102" s="63"/>
      <c r="G102" s="19" t="s">
        <v>69</v>
      </c>
      <c r="H102" s="35"/>
      <c r="I102" s="36"/>
      <c r="J102" s="36"/>
      <c r="K102" s="36"/>
      <c r="L102" s="36"/>
      <c r="M102" s="36"/>
      <c r="N102" s="36"/>
      <c r="O102" s="36"/>
      <c r="P102" s="36"/>
      <c r="Q102" s="36"/>
      <c r="R102" s="36"/>
      <c r="S102" s="36"/>
      <c r="T102" s="36"/>
      <c r="U102" s="36"/>
      <c r="V102" s="36"/>
      <c r="W102" s="36"/>
      <c r="X102" s="37"/>
    </row>
    <row r="103" spans="1:24" ht="56.25" customHeight="1" x14ac:dyDescent="0.25">
      <c r="C103" s="24"/>
      <c r="D103" s="14"/>
      <c r="F103" s="14"/>
      <c r="G103" s="19" t="s">
        <v>170</v>
      </c>
      <c r="H103" s="35"/>
      <c r="I103" s="36"/>
      <c r="J103" s="36"/>
      <c r="K103" s="36"/>
      <c r="L103" s="36"/>
      <c r="M103" s="36"/>
      <c r="N103" s="36"/>
      <c r="O103" s="36"/>
      <c r="P103" s="36"/>
      <c r="Q103" s="36"/>
      <c r="R103" s="36"/>
      <c r="S103" s="36"/>
      <c r="T103" s="36"/>
      <c r="U103" s="36"/>
      <c r="V103" s="36"/>
      <c r="W103" s="36"/>
      <c r="X103" s="37"/>
    </row>
    <row r="104" spans="1:24" ht="56.25" customHeight="1" x14ac:dyDescent="0.25">
      <c r="C104" s="24"/>
      <c r="D104" s="14"/>
      <c r="F104" s="14"/>
      <c r="G104" s="19" t="s">
        <v>70</v>
      </c>
      <c r="H104" s="35"/>
      <c r="I104" s="36"/>
      <c r="J104" s="36"/>
      <c r="K104" s="36"/>
      <c r="L104" s="36"/>
      <c r="M104" s="36"/>
      <c r="N104" s="36"/>
      <c r="O104" s="36"/>
      <c r="P104" s="36"/>
      <c r="Q104" s="36"/>
      <c r="R104" s="36"/>
      <c r="S104" s="36"/>
      <c r="T104" s="36"/>
      <c r="U104" s="36"/>
      <c r="V104" s="36"/>
      <c r="W104" s="36"/>
      <c r="X104" s="37"/>
    </row>
    <row r="105" spans="1:24" ht="56.25" customHeight="1" x14ac:dyDescent="0.25">
      <c r="A105" s="24"/>
      <c r="B105" s="24"/>
      <c r="C105" s="24"/>
      <c r="D105" s="14"/>
      <c r="E105" s="24"/>
      <c r="F105" s="14"/>
      <c r="G105" s="19" t="s">
        <v>71</v>
      </c>
      <c r="H105" s="35"/>
      <c r="I105" s="36"/>
      <c r="J105" s="36"/>
      <c r="K105" s="36"/>
      <c r="L105" s="36"/>
      <c r="M105" s="36"/>
      <c r="N105" s="36"/>
      <c r="O105" s="36"/>
      <c r="P105" s="36"/>
      <c r="Q105" s="36"/>
      <c r="R105" s="36"/>
      <c r="S105" s="36"/>
      <c r="T105" s="36"/>
      <c r="U105" s="36"/>
      <c r="V105" s="36"/>
      <c r="W105" s="36"/>
      <c r="X105" s="37"/>
    </row>
    <row r="106" spans="1:24" ht="56.25" customHeight="1" x14ac:dyDescent="0.25">
      <c r="A106" s="24"/>
      <c r="B106" s="24"/>
      <c r="C106" s="24"/>
      <c r="D106" s="26"/>
      <c r="E106" s="24"/>
      <c r="F106" s="26"/>
      <c r="G106" s="19" t="s">
        <v>72</v>
      </c>
      <c r="H106" s="35"/>
      <c r="I106" s="36"/>
      <c r="J106" s="36"/>
      <c r="K106" s="36"/>
      <c r="L106" s="36"/>
      <c r="M106" s="36"/>
      <c r="N106" s="36"/>
      <c r="O106" s="36"/>
      <c r="P106" s="36"/>
      <c r="Q106" s="36"/>
      <c r="R106" s="36"/>
      <c r="S106" s="36"/>
      <c r="T106" s="36"/>
      <c r="U106" s="36"/>
      <c r="V106" s="36"/>
      <c r="W106" s="36"/>
      <c r="X106" s="37"/>
    </row>
    <row r="107" spans="1:24" ht="56.25" customHeight="1" x14ac:dyDescent="0.25">
      <c r="A107" s="25"/>
      <c r="B107" s="63"/>
      <c r="C107" s="24"/>
      <c r="E107" s="63"/>
      <c r="G107" s="19" t="s">
        <v>171</v>
      </c>
      <c r="H107" s="35"/>
      <c r="I107" s="36"/>
      <c r="J107" s="36"/>
      <c r="K107" s="36"/>
      <c r="L107" s="36"/>
      <c r="M107" s="36"/>
      <c r="N107" s="36"/>
      <c r="O107" s="36"/>
      <c r="P107" s="36"/>
      <c r="Q107" s="36"/>
      <c r="R107" s="36"/>
      <c r="S107" s="36"/>
      <c r="T107" s="36"/>
      <c r="U107" s="36"/>
      <c r="V107" s="36"/>
      <c r="W107" s="36"/>
      <c r="X107" s="37"/>
    </row>
    <row r="108" spans="1:24" ht="56.25" customHeight="1" x14ac:dyDescent="0.25">
      <c r="C108" s="24"/>
      <c r="G108" s="19" t="s">
        <v>73</v>
      </c>
      <c r="H108" s="35"/>
      <c r="I108" s="36"/>
      <c r="J108" s="36"/>
      <c r="K108" s="36"/>
      <c r="L108" s="36"/>
      <c r="M108" s="36"/>
      <c r="N108" s="36"/>
      <c r="O108" s="36"/>
      <c r="P108" s="36"/>
      <c r="Q108" s="36"/>
      <c r="R108" s="36"/>
      <c r="S108" s="36"/>
      <c r="T108" s="36"/>
      <c r="U108" s="36"/>
      <c r="V108" s="36"/>
      <c r="W108" s="36"/>
      <c r="X108" s="37"/>
    </row>
    <row r="109" spans="1:24" ht="56.25" customHeight="1" x14ac:dyDescent="0.25">
      <c r="G109" s="19" t="s">
        <v>74</v>
      </c>
      <c r="H109" s="35"/>
      <c r="I109" s="36"/>
      <c r="J109" s="36"/>
      <c r="K109" s="36"/>
      <c r="L109" s="36"/>
      <c r="M109" s="36"/>
      <c r="N109" s="36"/>
      <c r="O109" s="36"/>
      <c r="P109" s="36"/>
      <c r="Q109" s="36"/>
      <c r="R109" s="36"/>
      <c r="S109" s="36"/>
      <c r="T109" s="36"/>
      <c r="U109" s="36"/>
      <c r="V109" s="36"/>
      <c r="W109" s="36"/>
      <c r="X109" s="37"/>
    </row>
    <row r="110" spans="1:24" ht="56.25" customHeight="1" x14ac:dyDescent="0.25">
      <c r="A110" s="24"/>
      <c r="B110" s="63"/>
      <c r="E110" s="63"/>
      <c r="G110" s="19" t="s">
        <v>75</v>
      </c>
      <c r="H110" s="35"/>
      <c r="I110" s="36"/>
      <c r="J110" s="36"/>
      <c r="K110" s="36"/>
      <c r="L110" s="36"/>
      <c r="M110" s="36"/>
      <c r="N110" s="36"/>
      <c r="O110" s="36"/>
      <c r="P110" s="36"/>
      <c r="Q110" s="36"/>
      <c r="R110" s="36"/>
      <c r="S110" s="36"/>
      <c r="T110" s="36"/>
      <c r="U110" s="36"/>
      <c r="V110" s="36"/>
      <c r="W110" s="36"/>
      <c r="X110" s="37"/>
    </row>
    <row r="111" spans="1:24" ht="56.25" customHeight="1" x14ac:dyDescent="0.25">
      <c r="A111" s="24"/>
      <c r="B111" s="63"/>
      <c r="C111" s="24"/>
      <c r="E111" s="63"/>
      <c r="G111" s="19" t="s">
        <v>76</v>
      </c>
      <c r="H111" s="35"/>
      <c r="I111" s="36"/>
      <c r="J111" s="36"/>
      <c r="K111" s="36"/>
      <c r="L111" s="36"/>
      <c r="M111" s="36"/>
      <c r="N111" s="36"/>
      <c r="O111" s="36"/>
      <c r="P111" s="36"/>
      <c r="Q111" s="36"/>
      <c r="R111" s="36"/>
      <c r="S111" s="36"/>
      <c r="T111" s="36"/>
      <c r="U111" s="36"/>
      <c r="V111" s="36"/>
      <c r="W111" s="36"/>
      <c r="X111" s="37"/>
    </row>
    <row r="112" spans="1:24" ht="56.25" customHeight="1" x14ac:dyDescent="0.25">
      <c r="A112" s="24"/>
      <c r="B112" s="63"/>
      <c r="C112" s="24"/>
      <c r="E112" s="63"/>
      <c r="G112" s="19" t="s">
        <v>77</v>
      </c>
      <c r="H112" s="35"/>
      <c r="I112" s="36"/>
      <c r="J112" s="36"/>
      <c r="K112" s="36"/>
      <c r="L112" s="36"/>
      <c r="M112" s="36"/>
      <c r="N112" s="36"/>
      <c r="O112" s="36"/>
      <c r="P112" s="36"/>
      <c r="Q112" s="36"/>
      <c r="R112" s="36"/>
      <c r="S112" s="36"/>
      <c r="T112" s="36"/>
      <c r="U112" s="36"/>
      <c r="V112" s="36"/>
      <c r="W112" s="36"/>
      <c r="X112" s="37"/>
    </row>
    <row r="113" spans="1:24" ht="56.25" customHeight="1" x14ac:dyDescent="0.25">
      <c r="A113" s="25"/>
      <c r="B113" s="63"/>
      <c r="C113" s="24"/>
      <c r="E113" s="63"/>
      <c r="G113" s="19" t="s">
        <v>78</v>
      </c>
      <c r="H113" s="35"/>
      <c r="I113" s="36"/>
      <c r="J113" s="36"/>
      <c r="K113" s="36"/>
      <c r="L113" s="36"/>
      <c r="M113" s="36"/>
      <c r="N113" s="36"/>
      <c r="O113" s="36"/>
      <c r="P113" s="36"/>
      <c r="Q113" s="36"/>
      <c r="R113" s="36"/>
      <c r="S113" s="36"/>
      <c r="T113" s="36"/>
      <c r="U113" s="36"/>
      <c r="V113" s="36"/>
      <c r="W113" s="36"/>
      <c r="X113" s="37"/>
    </row>
    <row r="114" spans="1:24" ht="56.25" customHeight="1" x14ac:dyDescent="0.25">
      <c r="C114" s="24"/>
      <c r="G114" s="19" t="s">
        <v>79</v>
      </c>
      <c r="H114" s="35"/>
      <c r="I114" s="36"/>
      <c r="J114" s="36"/>
      <c r="K114" s="36"/>
      <c r="L114" s="36"/>
      <c r="M114" s="36"/>
      <c r="N114" s="36"/>
      <c r="O114" s="36"/>
      <c r="P114" s="36"/>
      <c r="Q114" s="36"/>
      <c r="R114" s="36"/>
      <c r="S114" s="36"/>
      <c r="T114" s="36"/>
      <c r="U114" s="36"/>
      <c r="V114" s="36"/>
      <c r="W114" s="36"/>
      <c r="X114" s="37"/>
    </row>
    <row r="115" spans="1:24" ht="56.25" customHeight="1" x14ac:dyDescent="0.25">
      <c r="A115" s="24"/>
      <c r="B115" s="63"/>
      <c r="E115" s="63"/>
      <c r="G115" s="19" t="s">
        <v>81</v>
      </c>
      <c r="H115" s="35"/>
      <c r="I115" s="36"/>
      <c r="J115" s="36"/>
      <c r="K115" s="36"/>
      <c r="L115" s="36"/>
      <c r="M115" s="36"/>
      <c r="N115" s="36"/>
      <c r="O115" s="36"/>
      <c r="P115" s="36"/>
      <c r="Q115" s="36"/>
      <c r="R115" s="36"/>
      <c r="S115" s="36"/>
      <c r="T115" s="36"/>
      <c r="U115" s="36"/>
      <c r="V115" s="36"/>
      <c r="W115" s="36"/>
      <c r="X115" s="37"/>
    </row>
    <row r="116" spans="1:24" ht="56.25" customHeight="1" x14ac:dyDescent="0.25">
      <c r="A116" s="24"/>
      <c r="B116" s="63"/>
      <c r="E116" s="63"/>
      <c r="G116" s="19" t="s">
        <v>83</v>
      </c>
      <c r="H116" s="35"/>
      <c r="I116" s="36"/>
      <c r="J116" s="36"/>
      <c r="K116" s="36"/>
      <c r="L116" s="36"/>
      <c r="M116" s="36"/>
      <c r="N116" s="36"/>
      <c r="O116" s="36"/>
      <c r="P116" s="36"/>
      <c r="Q116" s="36"/>
      <c r="R116" s="36"/>
      <c r="S116" s="36"/>
      <c r="T116" s="36"/>
      <c r="U116" s="36"/>
      <c r="V116" s="36"/>
      <c r="W116" s="36"/>
      <c r="X116" s="37"/>
    </row>
    <row r="117" spans="1:24" ht="56.25" customHeight="1" x14ac:dyDescent="0.25">
      <c r="A117" s="24"/>
      <c r="B117" s="63"/>
      <c r="C117" s="24"/>
      <c r="E117" s="63"/>
      <c r="G117" s="19" t="s">
        <v>85</v>
      </c>
      <c r="H117" s="35"/>
      <c r="I117" s="36"/>
      <c r="J117" s="36"/>
      <c r="K117" s="36"/>
      <c r="L117" s="36"/>
      <c r="M117" s="36"/>
      <c r="N117" s="36"/>
      <c r="O117" s="36"/>
      <c r="P117" s="36"/>
      <c r="Q117" s="36"/>
      <c r="R117" s="36"/>
      <c r="S117" s="36"/>
      <c r="T117" s="36"/>
      <c r="U117" s="36"/>
      <c r="V117" s="36"/>
      <c r="W117" s="36"/>
      <c r="X117" s="37"/>
    </row>
    <row r="118" spans="1:24" ht="56.25" customHeight="1" x14ac:dyDescent="0.25">
      <c r="A118" s="24"/>
      <c r="B118" s="63"/>
      <c r="C118" s="24"/>
      <c r="E118" s="63"/>
      <c r="G118" s="19" t="s">
        <v>87</v>
      </c>
      <c r="H118" s="35"/>
      <c r="I118" s="36"/>
      <c r="J118" s="36"/>
      <c r="K118" s="36"/>
      <c r="L118" s="36"/>
      <c r="M118" s="36"/>
      <c r="N118" s="36"/>
      <c r="O118" s="36"/>
      <c r="P118" s="36"/>
      <c r="Q118" s="36"/>
      <c r="R118" s="36"/>
      <c r="S118" s="36"/>
      <c r="T118" s="36"/>
      <c r="U118" s="36"/>
      <c r="V118" s="36"/>
      <c r="W118" s="36"/>
      <c r="X118" s="37"/>
    </row>
    <row r="119" spans="1:24" ht="56.25" customHeight="1" x14ac:dyDescent="0.25">
      <c r="A119" s="24"/>
      <c r="B119" s="63"/>
      <c r="C119" s="25"/>
      <c r="E119" s="63"/>
      <c r="G119" s="19" t="s">
        <v>89</v>
      </c>
      <c r="H119" s="35"/>
      <c r="I119" s="36"/>
      <c r="J119" s="36"/>
      <c r="K119" s="36"/>
      <c r="L119" s="36"/>
      <c r="M119" s="36"/>
      <c r="N119" s="36"/>
      <c r="O119" s="36"/>
      <c r="P119" s="36"/>
      <c r="Q119" s="36"/>
      <c r="R119" s="36"/>
      <c r="S119" s="36"/>
      <c r="T119" s="36"/>
      <c r="U119" s="36"/>
      <c r="V119" s="36"/>
      <c r="W119" s="36"/>
      <c r="X119" s="37"/>
    </row>
    <row r="120" spans="1:24" ht="56.25" customHeight="1" x14ac:dyDescent="0.25">
      <c r="A120" s="24"/>
      <c r="B120" s="63"/>
      <c r="E120" s="63"/>
      <c r="G120" s="19" t="s">
        <v>90</v>
      </c>
      <c r="H120" s="35"/>
      <c r="I120" s="36"/>
      <c r="J120" s="36"/>
      <c r="K120" s="36"/>
      <c r="L120" s="36"/>
      <c r="M120" s="36"/>
      <c r="N120" s="36"/>
      <c r="O120" s="36"/>
      <c r="P120" s="36"/>
      <c r="Q120" s="36"/>
      <c r="R120" s="36"/>
      <c r="S120" s="36"/>
      <c r="T120" s="36"/>
      <c r="U120" s="36"/>
      <c r="V120" s="36"/>
      <c r="W120" s="36"/>
      <c r="X120" s="37"/>
    </row>
    <row r="121" spans="1:24" ht="56.25" customHeight="1" x14ac:dyDescent="0.25">
      <c r="A121" s="25"/>
      <c r="B121" s="63"/>
      <c r="E121" s="63"/>
      <c r="G121" s="19" t="s">
        <v>91</v>
      </c>
      <c r="H121" s="35"/>
      <c r="I121" s="36"/>
      <c r="J121" s="36"/>
      <c r="K121" s="36"/>
      <c r="L121" s="36"/>
      <c r="M121" s="36"/>
      <c r="N121" s="36"/>
      <c r="O121" s="36"/>
      <c r="P121" s="36"/>
      <c r="Q121" s="36"/>
      <c r="R121" s="36"/>
      <c r="S121" s="36"/>
      <c r="T121" s="36"/>
      <c r="U121" s="36"/>
      <c r="V121" s="36"/>
      <c r="W121" s="36"/>
      <c r="X121" s="37"/>
    </row>
    <row r="122" spans="1:24" ht="56.25" customHeight="1" x14ac:dyDescent="0.25">
      <c r="A122" s="10"/>
      <c r="B122" s="10"/>
      <c r="C122" s="24"/>
      <c r="D122" s="14"/>
      <c r="E122" s="10"/>
      <c r="F122" s="14"/>
      <c r="G122" s="19" t="s">
        <v>92</v>
      </c>
      <c r="H122" s="35"/>
      <c r="I122" s="36"/>
      <c r="J122" s="36"/>
      <c r="K122" s="36"/>
      <c r="L122" s="36"/>
      <c r="M122" s="36"/>
      <c r="N122" s="36"/>
      <c r="O122" s="36"/>
      <c r="P122" s="36"/>
      <c r="Q122" s="36"/>
      <c r="R122" s="36"/>
      <c r="S122" s="36"/>
      <c r="T122" s="36"/>
      <c r="U122" s="36"/>
      <c r="V122" s="36"/>
      <c r="W122" s="36"/>
      <c r="X122" s="37"/>
    </row>
    <row r="123" spans="1:24" ht="56.25" customHeight="1" x14ac:dyDescent="0.25">
      <c r="C123" s="24"/>
      <c r="D123" s="14"/>
      <c r="F123" s="14"/>
      <c r="G123" s="19" t="s">
        <v>94</v>
      </c>
      <c r="H123" s="35"/>
      <c r="I123" s="36"/>
      <c r="J123" s="36"/>
      <c r="K123" s="36"/>
      <c r="L123" s="36"/>
      <c r="M123" s="36"/>
      <c r="N123" s="36"/>
      <c r="O123" s="36"/>
      <c r="P123" s="36"/>
      <c r="Q123" s="36"/>
      <c r="R123" s="36"/>
      <c r="S123" s="36"/>
      <c r="T123" s="36"/>
      <c r="U123" s="36"/>
      <c r="V123" s="36"/>
      <c r="W123" s="36"/>
      <c r="X123" s="37"/>
    </row>
    <row r="124" spans="1:24" ht="56.25" customHeight="1" x14ac:dyDescent="0.25">
      <c r="C124" s="24"/>
      <c r="G124" s="19" t="s">
        <v>95</v>
      </c>
      <c r="H124" s="35"/>
      <c r="I124" s="36"/>
      <c r="J124" s="36"/>
      <c r="K124" s="36"/>
      <c r="L124" s="36"/>
      <c r="M124" s="36"/>
      <c r="N124" s="36"/>
      <c r="O124" s="36"/>
      <c r="P124" s="36"/>
      <c r="Q124" s="36"/>
      <c r="R124" s="36"/>
      <c r="S124" s="36"/>
      <c r="T124" s="36"/>
      <c r="U124" s="36"/>
      <c r="V124" s="36"/>
      <c r="W124" s="36"/>
      <c r="X124" s="37"/>
    </row>
    <row r="125" spans="1:24" ht="56.25" customHeight="1" x14ac:dyDescent="0.25">
      <c r="C125" s="25"/>
      <c r="G125" s="19" t="s">
        <v>96</v>
      </c>
      <c r="H125" s="35"/>
      <c r="I125" s="36"/>
      <c r="J125" s="36"/>
      <c r="K125" s="36"/>
      <c r="L125" s="36"/>
      <c r="M125" s="36"/>
      <c r="N125" s="36"/>
      <c r="O125" s="36"/>
      <c r="P125" s="36"/>
      <c r="Q125" s="36"/>
      <c r="R125" s="36"/>
      <c r="S125" s="36"/>
      <c r="T125" s="36"/>
      <c r="U125" s="36"/>
      <c r="V125" s="36"/>
      <c r="W125" s="36"/>
      <c r="X125" s="37"/>
    </row>
    <row r="126" spans="1:24" ht="56.25" customHeight="1" x14ac:dyDescent="0.25">
      <c r="G126" s="19" t="s">
        <v>97</v>
      </c>
      <c r="H126" s="35"/>
      <c r="I126" s="36"/>
      <c r="J126" s="36"/>
      <c r="K126" s="36"/>
      <c r="L126" s="36"/>
      <c r="M126" s="36"/>
      <c r="N126" s="36"/>
      <c r="O126" s="36"/>
      <c r="P126" s="36"/>
      <c r="Q126" s="36"/>
      <c r="R126" s="36"/>
      <c r="S126" s="36"/>
      <c r="T126" s="36"/>
      <c r="U126" s="36"/>
      <c r="V126" s="36"/>
      <c r="W126" s="39"/>
      <c r="X126" s="40"/>
    </row>
    <row r="127" spans="1:24" ht="56.25" customHeight="1" x14ac:dyDescent="0.25">
      <c r="C127" s="24"/>
      <c r="G127" s="1" t="s">
        <v>98</v>
      </c>
      <c r="H127" s="38"/>
      <c r="I127" s="39"/>
      <c r="J127" s="39"/>
      <c r="K127" s="39"/>
      <c r="L127" s="39"/>
      <c r="M127" s="39"/>
      <c r="N127" s="39"/>
      <c r="O127" s="39"/>
      <c r="P127" s="36"/>
      <c r="Q127" s="36"/>
      <c r="R127" s="39"/>
      <c r="S127" s="39"/>
      <c r="T127" s="39"/>
      <c r="U127" s="39"/>
      <c r="V127" s="39"/>
      <c r="W127" s="36"/>
      <c r="X127" s="37"/>
    </row>
    <row r="128" spans="1:24" ht="56.25" customHeight="1" x14ac:dyDescent="0.25">
      <c r="C128" s="24"/>
      <c r="G128" s="19" t="s">
        <v>99</v>
      </c>
      <c r="H128" s="35"/>
      <c r="I128" s="36"/>
      <c r="J128" s="36"/>
      <c r="K128" s="36"/>
      <c r="L128" s="36"/>
      <c r="M128" s="36"/>
      <c r="N128" s="36"/>
      <c r="O128" s="36"/>
      <c r="P128" s="39"/>
      <c r="Q128" s="39"/>
      <c r="R128" s="36"/>
      <c r="S128" s="36"/>
      <c r="T128" s="36"/>
      <c r="U128" s="36"/>
      <c r="V128" s="36"/>
      <c r="W128" s="39"/>
      <c r="X128" s="40"/>
    </row>
    <row r="129" spans="3:24" ht="56.25" customHeight="1" x14ac:dyDescent="0.25">
      <c r="C129" s="24"/>
      <c r="D129" s="14"/>
      <c r="F129" s="14"/>
      <c r="G129" s="1" t="s">
        <v>100</v>
      </c>
      <c r="H129" s="38"/>
      <c r="I129" s="39"/>
      <c r="J129" s="39"/>
      <c r="K129" s="39"/>
      <c r="L129" s="39"/>
      <c r="M129" s="39"/>
      <c r="N129" s="39"/>
      <c r="O129" s="39"/>
      <c r="P129" s="36"/>
      <c r="Q129" s="36"/>
      <c r="R129" s="39"/>
      <c r="S129" s="39"/>
      <c r="T129" s="39"/>
      <c r="U129" s="39"/>
      <c r="V129" s="39"/>
      <c r="W129" s="39"/>
      <c r="X129" s="40"/>
    </row>
    <row r="130" spans="3:24" ht="56.25" customHeight="1" x14ac:dyDescent="0.25">
      <c r="C130" s="24"/>
      <c r="D130" s="26"/>
      <c r="F130" s="26"/>
      <c r="G130" s="1" t="s">
        <v>101</v>
      </c>
      <c r="H130" s="38"/>
      <c r="I130" s="39"/>
      <c r="J130" s="39"/>
      <c r="K130" s="39"/>
      <c r="L130" s="39"/>
      <c r="M130" s="39"/>
      <c r="N130" s="39"/>
      <c r="O130" s="39"/>
      <c r="P130" s="39"/>
      <c r="Q130" s="39"/>
      <c r="R130" s="39"/>
      <c r="S130" s="39"/>
      <c r="T130" s="39"/>
      <c r="U130" s="39"/>
      <c r="V130" s="39"/>
      <c r="W130" s="39"/>
      <c r="X130" s="40"/>
    </row>
    <row r="131" spans="3:24" ht="56.25" customHeight="1" x14ac:dyDescent="0.25">
      <c r="C131" s="24"/>
      <c r="G131" s="1" t="s">
        <v>102</v>
      </c>
      <c r="H131" s="38"/>
      <c r="I131" s="39"/>
      <c r="J131" s="39"/>
      <c r="K131" s="39"/>
      <c r="L131" s="39"/>
      <c r="M131" s="39"/>
      <c r="N131" s="39"/>
      <c r="O131" s="39"/>
      <c r="P131" s="39"/>
      <c r="Q131" s="39"/>
      <c r="R131" s="39"/>
      <c r="S131" s="39"/>
      <c r="T131" s="39"/>
      <c r="U131" s="39"/>
      <c r="V131" s="39"/>
      <c r="W131" s="39"/>
      <c r="X131" s="40"/>
    </row>
    <row r="132" spans="3:24" ht="56.25" customHeight="1" x14ac:dyDescent="0.25">
      <c r="C132" s="24"/>
      <c r="G132" s="1" t="s">
        <v>103</v>
      </c>
      <c r="H132" s="38"/>
      <c r="I132" s="39"/>
      <c r="J132" s="39"/>
      <c r="K132" s="39"/>
      <c r="L132" s="39"/>
      <c r="M132" s="39"/>
      <c r="N132" s="39"/>
      <c r="O132" s="39"/>
      <c r="P132" s="39"/>
      <c r="Q132" s="39"/>
      <c r="R132" s="39"/>
      <c r="S132" s="39"/>
      <c r="T132" s="39"/>
      <c r="U132" s="39"/>
      <c r="V132" s="39"/>
      <c r="W132" s="39"/>
      <c r="X132" s="40"/>
    </row>
    <row r="133" spans="3:24" ht="56.25" customHeight="1" x14ac:dyDescent="0.25">
      <c r="C133" s="25"/>
      <c r="G133" s="1" t="s">
        <v>104</v>
      </c>
      <c r="H133" s="38"/>
      <c r="I133" s="39"/>
      <c r="J133" s="39"/>
      <c r="K133" s="39"/>
      <c r="L133" s="39"/>
      <c r="M133" s="39"/>
      <c r="N133" s="39"/>
      <c r="O133" s="39"/>
      <c r="P133" s="39"/>
      <c r="Q133" s="39"/>
      <c r="R133" s="39"/>
      <c r="S133" s="39"/>
      <c r="T133" s="39"/>
      <c r="U133" s="39"/>
      <c r="V133" s="39"/>
      <c r="W133" s="39"/>
      <c r="X133" s="40"/>
    </row>
    <row r="134" spans="3:24" ht="56.25" customHeight="1" x14ac:dyDescent="0.25">
      <c r="C134" s="10"/>
      <c r="G134" s="1" t="s">
        <v>105</v>
      </c>
      <c r="H134" s="38"/>
      <c r="I134" s="39"/>
      <c r="J134" s="39"/>
      <c r="K134" s="39"/>
      <c r="L134" s="39"/>
      <c r="M134" s="39"/>
      <c r="N134" s="39"/>
      <c r="O134" s="39"/>
      <c r="P134" s="39"/>
      <c r="Q134" s="39"/>
      <c r="R134" s="39"/>
      <c r="S134" s="39"/>
      <c r="T134" s="39"/>
      <c r="U134" s="39"/>
      <c r="V134" s="39"/>
      <c r="W134" s="39"/>
      <c r="X134" s="40"/>
    </row>
    <row r="135" spans="3:24" ht="56.25" customHeight="1" x14ac:dyDescent="0.25">
      <c r="G135" s="1" t="s">
        <v>175</v>
      </c>
      <c r="H135" s="38"/>
      <c r="I135" s="39"/>
      <c r="J135" s="39"/>
      <c r="K135" s="39"/>
      <c r="L135" s="39"/>
      <c r="M135" s="39"/>
      <c r="N135" s="39"/>
      <c r="O135" s="39"/>
      <c r="P135" s="39"/>
      <c r="Q135" s="39"/>
      <c r="R135" s="39"/>
      <c r="S135" s="39"/>
      <c r="T135" s="39"/>
      <c r="U135" s="39"/>
      <c r="V135" s="39"/>
      <c r="W135" s="39"/>
      <c r="X135" s="40"/>
    </row>
    <row r="136" spans="3:24" ht="56.25" customHeight="1" x14ac:dyDescent="0.25">
      <c r="D136" s="26"/>
      <c r="F136" s="26"/>
      <c r="G136" s="1" t="s">
        <v>106</v>
      </c>
      <c r="H136" s="38"/>
      <c r="I136" s="39"/>
      <c r="J136" s="39"/>
      <c r="K136" s="39"/>
      <c r="L136" s="39"/>
      <c r="M136" s="39"/>
      <c r="N136" s="39"/>
      <c r="O136" s="39"/>
      <c r="P136" s="39"/>
      <c r="Q136" s="39"/>
      <c r="R136" s="39"/>
      <c r="S136" s="39"/>
      <c r="T136" s="39"/>
      <c r="U136" s="39"/>
      <c r="V136" s="39"/>
      <c r="W136" s="39"/>
      <c r="X136" s="40"/>
    </row>
    <row r="137" spans="3:24" ht="56.25" customHeight="1" x14ac:dyDescent="0.25">
      <c r="G137" s="1" t="s">
        <v>185</v>
      </c>
      <c r="H137" s="38"/>
      <c r="I137" s="39"/>
      <c r="J137" s="39"/>
      <c r="K137" s="39"/>
      <c r="L137" s="39"/>
      <c r="M137" s="39"/>
      <c r="N137" s="39"/>
      <c r="O137" s="39"/>
      <c r="P137" s="39"/>
      <c r="Q137" s="39"/>
      <c r="R137" s="39"/>
      <c r="S137" s="39"/>
      <c r="T137" s="39"/>
      <c r="U137" s="39"/>
      <c r="V137" s="39"/>
      <c r="W137" s="39"/>
      <c r="X137" s="40"/>
    </row>
    <row r="138" spans="3:24" ht="56.25" customHeight="1" x14ac:dyDescent="0.25">
      <c r="G138" s="1" t="s">
        <v>178</v>
      </c>
      <c r="H138" s="38"/>
      <c r="I138" s="39"/>
      <c r="J138" s="39"/>
      <c r="K138" s="39"/>
      <c r="L138" s="39"/>
      <c r="M138" s="39"/>
      <c r="N138" s="39"/>
      <c r="O138" s="39"/>
      <c r="P138" s="39"/>
      <c r="Q138" s="39"/>
      <c r="R138" s="39"/>
      <c r="S138" s="39"/>
      <c r="T138" s="39"/>
      <c r="U138" s="39"/>
      <c r="V138" s="39"/>
      <c r="W138" s="39"/>
      <c r="X138" s="40"/>
    </row>
    <row r="139" spans="3:24" ht="56.25" customHeight="1" x14ac:dyDescent="0.25">
      <c r="G139" s="1" t="s">
        <v>108</v>
      </c>
      <c r="H139" s="38"/>
      <c r="I139" s="39"/>
      <c r="J139" s="39"/>
      <c r="K139" s="39"/>
      <c r="L139" s="39"/>
      <c r="M139" s="39"/>
      <c r="N139" s="39"/>
      <c r="O139" s="39"/>
      <c r="P139" s="39"/>
      <c r="Q139" s="39"/>
      <c r="R139" s="39"/>
      <c r="S139" s="39"/>
      <c r="T139" s="39"/>
      <c r="U139" s="39"/>
      <c r="V139" s="39"/>
      <c r="W139" s="39"/>
      <c r="X139" s="40"/>
    </row>
    <row r="140" spans="3:24" ht="56.25" customHeight="1" x14ac:dyDescent="0.25">
      <c r="G140" s="1" t="s">
        <v>109</v>
      </c>
      <c r="H140" s="38"/>
      <c r="I140" s="39"/>
      <c r="J140" s="39"/>
      <c r="K140" s="39"/>
      <c r="L140" s="39"/>
      <c r="M140" s="39"/>
      <c r="N140" s="39"/>
      <c r="O140" s="39"/>
      <c r="P140" s="39"/>
      <c r="Q140" s="39"/>
      <c r="R140" s="39"/>
      <c r="S140" s="39"/>
      <c r="T140" s="39"/>
      <c r="U140" s="39"/>
      <c r="V140" s="39"/>
      <c r="W140" s="39"/>
      <c r="X140" s="40"/>
    </row>
    <row r="141" spans="3:24" ht="56.25" customHeight="1" x14ac:dyDescent="0.25">
      <c r="G141" s="1" t="s">
        <v>110</v>
      </c>
      <c r="H141" s="38"/>
      <c r="I141" s="39"/>
      <c r="J141" s="39"/>
      <c r="K141" s="39"/>
      <c r="L141" s="39"/>
      <c r="M141" s="39"/>
      <c r="N141" s="39"/>
      <c r="O141" s="39"/>
      <c r="P141" s="39"/>
      <c r="Q141" s="39"/>
      <c r="R141" s="39"/>
      <c r="S141" s="39"/>
      <c r="T141" s="39"/>
      <c r="U141" s="39"/>
      <c r="V141" s="39"/>
      <c r="W141" s="39"/>
      <c r="X141" s="40"/>
    </row>
    <row r="142" spans="3:24" ht="56.25" customHeight="1" x14ac:dyDescent="0.25">
      <c r="D142" s="14"/>
      <c r="F142" s="14"/>
      <c r="G142" s="1" t="s">
        <v>111</v>
      </c>
      <c r="H142" s="38"/>
      <c r="I142" s="39"/>
      <c r="J142" s="39"/>
      <c r="K142" s="39"/>
      <c r="L142" s="39"/>
      <c r="M142" s="39"/>
      <c r="N142" s="39"/>
      <c r="O142" s="39"/>
      <c r="P142" s="39"/>
      <c r="Q142" s="39"/>
      <c r="R142" s="39"/>
      <c r="S142" s="39"/>
      <c r="T142" s="39"/>
      <c r="U142" s="39"/>
      <c r="V142" s="39"/>
      <c r="W142" s="39"/>
      <c r="X142" s="40"/>
    </row>
    <row r="143" spans="3:24" ht="56.25" customHeight="1" x14ac:dyDescent="0.25">
      <c r="D143" s="14"/>
      <c r="F143" s="14"/>
      <c r="G143" s="1" t="s">
        <v>113</v>
      </c>
      <c r="H143" s="38"/>
      <c r="I143" s="39"/>
      <c r="J143" s="39"/>
      <c r="K143" s="39"/>
      <c r="L143" s="39"/>
      <c r="M143" s="39"/>
      <c r="N143" s="39"/>
      <c r="O143" s="39"/>
      <c r="P143" s="39"/>
      <c r="Q143" s="39"/>
      <c r="R143" s="39"/>
      <c r="S143" s="39"/>
      <c r="T143" s="39"/>
      <c r="U143" s="39"/>
      <c r="V143" s="39"/>
      <c r="W143" s="39"/>
      <c r="X143" s="40"/>
    </row>
    <row r="144" spans="3:24" ht="56.25" customHeight="1" x14ac:dyDescent="0.25">
      <c r="D144" s="14"/>
      <c r="F144" s="14"/>
      <c r="G144" s="1" t="s">
        <v>114</v>
      </c>
      <c r="H144" s="38"/>
      <c r="I144" s="39"/>
      <c r="J144" s="39"/>
      <c r="K144" s="39"/>
      <c r="L144" s="39"/>
      <c r="M144" s="39"/>
      <c r="N144" s="39"/>
      <c r="O144" s="39"/>
      <c r="P144" s="39"/>
      <c r="Q144" s="39"/>
      <c r="R144" s="39"/>
      <c r="S144" s="39"/>
      <c r="T144" s="39"/>
      <c r="U144" s="39"/>
      <c r="V144" s="39"/>
      <c r="W144" s="36"/>
      <c r="X144" s="37"/>
    </row>
    <row r="145" spans="4:24" ht="56.25" customHeight="1" x14ac:dyDescent="0.25">
      <c r="G145" s="19" t="s">
        <v>116</v>
      </c>
      <c r="H145" s="35"/>
      <c r="I145" s="36"/>
      <c r="J145" s="36"/>
      <c r="K145" s="36"/>
      <c r="L145" s="36"/>
      <c r="M145" s="36"/>
      <c r="N145" s="36"/>
      <c r="O145" s="36"/>
      <c r="P145" s="39"/>
      <c r="Q145" s="39"/>
      <c r="R145" s="36"/>
      <c r="S145" s="36"/>
      <c r="T145" s="36"/>
      <c r="U145" s="36"/>
      <c r="V145" s="36"/>
      <c r="W145" s="36"/>
      <c r="X145" s="37"/>
    </row>
    <row r="146" spans="4:24" ht="56.25" customHeight="1" x14ac:dyDescent="0.25">
      <c r="G146" s="19" t="s">
        <v>117</v>
      </c>
      <c r="H146" s="35"/>
      <c r="I146" s="36"/>
      <c r="J146" s="36"/>
      <c r="K146" s="36"/>
      <c r="L146" s="36"/>
      <c r="M146" s="36"/>
      <c r="N146" s="36"/>
      <c r="O146" s="36"/>
      <c r="P146" s="36"/>
      <c r="Q146" s="36"/>
      <c r="R146" s="36"/>
      <c r="S146" s="36"/>
      <c r="T146" s="36"/>
      <c r="U146" s="36"/>
      <c r="V146" s="36"/>
      <c r="W146" s="36"/>
      <c r="X146" s="37"/>
    </row>
    <row r="147" spans="4:24" ht="56.25" customHeight="1" x14ac:dyDescent="0.25">
      <c r="G147" s="19" t="s">
        <v>118</v>
      </c>
      <c r="H147" s="35"/>
      <c r="I147" s="36"/>
      <c r="J147" s="36"/>
      <c r="K147" s="36"/>
      <c r="L147" s="36"/>
      <c r="M147" s="36"/>
      <c r="N147" s="36"/>
      <c r="O147" s="36"/>
      <c r="P147" s="36"/>
      <c r="Q147" s="36"/>
      <c r="R147" s="36"/>
      <c r="S147" s="36"/>
      <c r="T147" s="36"/>
      <c r="U147" s="36"/>
      <c r="V147" s="36"/>
      <c r="W147" s="36"/>
      <c r="X147" s="37"/>
    </row>
    <row r="148" spans="4:24" ht="56.25" customHeight="1" x14ac:dyDescent="0.25">
      <c r="D148" s="14"/>
      <c r="F148" s="14"/>
      <c r="G148" s="19" t="s">
        <v>119</v>
      </c>
      <c r="H148" s="35"/>
      <c r="I148" s="36"/>
      <c r="J148" s="36"/>
      <c r="K148" s="36"/>
      <c r="L148" s="36"/>
      <c r="M148" s="36"/>
      <c r="N148" s="36"/>
      <c r="O148" s="36"/>
      <c r="P148" s="36"/>
      <c r="Q148" s="36"/>
      <c r="R148" s="36"/>
      <c r="S148" s="36"/>
      <c r="T148" s="36"/>
      <c r="U148" s="36"/>
      <c r="V148" s="36"/>
      <c r="W148" s="36"/>
      <c r="X148" s="37"/>
    </row>
    <row r="149" spans="4:24" ht="56.25" customHeight="1" x14ac:dyDescent="0.25">
      <c r="D149" s="14"/>
      <c r="F149" s="14"/>
      <c r="G149" s="19" t="s">
        <v>120</v>
      </c>
      <c r="H149" s="35"/>
      <c r="I149" s="36"/>
      <c r="J149" s="36"/>
      <c r="K149" s="36"/>
      <c r="L149" s="36"/>
      <c r="M149" s="36"/>
      <c r="N149" s="36"/>
      <c r="O149" s="36"/>
      <c r="P149" s="36"/>
      <c r="Q149" s="36"/>
      <c r="R149" s="36"/>
      <c r="S149" s="36"/>
      <c r="T149" s="36"/>
      <c r="U149" s="36"/>
      <c r="V149" s="36"/>
      <c r="W149" s="36"/>
      <c r="X149" s="37"/>
    </row>
    <row r="150" spans="4:24" ht="56.25" customHeight="1" x14ac:dyDescent="0.25">
      <c r="D150" s="14"/>
      <c r="F150" s="14"/>
      <c r="G150" s="433" t="s">
        <v>121</v>
      </c>
      <c r="H150" s="35"/>
      <c r="I150" s="36"/>
      <c r="J150" s="36"/>
      <c r="K150" s="36"/>
      <c r="L150" s="36"/>
      <c r="M150" s="36"/>
      <c r="N150" s="36"/>
      <c r="O150" s="36"/>
      <c r="P150" s="36"/>
      <c r="Q150" s="36"/>
      <c r="R150" s="36"/>
      <c r="S150" s="36"/>
      <c r="T150" s="36"/>
      <c r="U150" s="36"/>
      <c r="V150" s="36"/>
      <c r="W150" s="36"/>
      <c r="X150" s="37"/>
    </row>
    <row r="151" spans="4:24" ht="56.25" customHeight="1" x14ac:dyDescent="0.25">
      <c r="D151" s="14"/>
      <c r="F151" s="14"/>
      <c r="G151" s="433"/>
      <c r="H151" s="35"/>
      <c r="I151" s="36"/>
      <c r="J151" s="36"/>
      <c r="K151" s="36"/>
      <c r="L151" s="36"/>
      <c r="M151" s="36"/>
      <c r="N151" s="36"/>
      <c r="O151" s="36"/>
      <c r="P151" s="36"/>
      <c r="Q151" s="36"/>
      <c r="R151" s="36"/>
      <c r="S151" s="36"/>
      <c r="T151" s="36"/>
      <c r="U151" s="36"/>
      <c r="V151" s="36"/>
      <c r="W151" s="36"/>
      <c r="X151" s="37"/>
    </row>
    <row r="152" spans="4:24" ht="56.25" customHeight="1" x14ac:dyDescent="0.25">
      <c r="D152" s="14"/>
      <c r="F152" s="14"/>
      <c r="G152" s="19" t="s">
        <v>122</v>
      </c>
      <c r="H152" s="35"/>
      <c r="I152" s="36"/>
      <c r="J152" s="36"/>
      <c r="K152" s="36"/>
      <c r="L152" s="36"/>
      <c r="M152" s="36"/>
      <c r="N152" s="36"/>
      <c r="O152" s="36"/>
      <c r="P152" s="36"/>
      <c r="Q152" s="36"/>
      <c r="R152" s="36"/>
      <c r="S152" s="36"/>
      <c r="T152" s="36"/>
      <c r="U152" s="36"/>
      <c r="V152" s="36"/>
      <c r="W152" s="36"/>
      <c r="X152" s="37"/>
    </row>
    <row r="153" spans="4:24" ht="56.25" customHeight="1" x14ac:dyDescent="0.25">
      <c r="D153" s="14"/>
      <c r="F153" s="14"/>
      <c r="G153" s="19" t="s">
        <v>123</v>
      </c>
      <c r="H153" s="35"/>
      <c r="I153" s="36"/>
      <c r="J153" s="36"/>
      <c r="K153" s="36"/>
      <c r="L153" s="36"/>
      <c r="M153" s="36"/>
      <c r="N153" s="36"/>
      <c r="O153" s="36"/>
      <c r="P153" s="36"/>
      <c r="Q153" s="36"/>
      <c r="R153" s="36"/>
      <c r="S153" s="36"/>
      <c r="T153" s="36"/>
      <c r="U153" s="36"/>
      <c r="V153" s="36"/>
      <c r="W153" s="36"/>
      <c r="X153" s="37"/>
    </row>
    <row r="154" spans="4:24" ht="56.25" customHeight="1" x14ac:dyDescent="0.25">
      <c r="G154" s="19" t="s">
        <v>124</v>
      </c>
      <c r="H154" s="35"/>
      <c r="I154" s="36"/>
      <c r="J154" s="36"/>
      <c r="K154" s="36"/>
      <c r="L154" s="36"/>
      <c r="M154" s="36"/>
      <c r="N154" s="36"/>
      <c r="O154" s="36"/>
      <c r="P154" s="36"/>
      <c r="Q154" s="36"/>
      <c r="R154" s="36"/>
      <c r="S154" s="36"/>
      <c r="T154" s="36"/>
      <c r="U154" s="36"/>
      <c r="V154" s="36"/>
      <c r="W154" s="45"/>
      <c r="X154" s="46"/>
    </row>
    <row r="155" spans="4:24" ht="56.25" customHeight="1" x14ac:dyDescent="0.25">
      <c r="G155" s="20" t="s">
        <v>125</v>
      </c>
      <c r="H155" s="44"/>
      <c r="I155" s="45"/>
      <c r="J155" s="45"/>
      <c r="K155" s="45"/>
      <c r="L155" s="45"/>
      <c r="M155" s="45"/>
      <c r="N155" s="45"/>
      <c r="O155" s="45"/>
      <c r="P155" s="36"/>
      <c r="Q155" s="36"/>
      <c r="R155" s="45"/>
      <c r="S155" s="45"/>
      <c r="T155" s="45"/>
      <c r="U155" s="45"/>
      <c r="V155" s="45"/>
      <c r="W155" s="39"/>
      <c r="X155" s="40"/>
    </row>
    <row r="156" spans="4:24" ht="56.25" customHeight="1" x14ac:dyDescent="0.25">
      <c r="G156" s="3" t="s">
        <v>126</v>
      </c>
      <c r="H156" s="38"/>
      <c r="I156" s="39"/>
      <c r="J156" s="39"/>
      <c r="K156" s="39"/>
      <c r="L156" s="39"/>
      <c r="M156" s="39"/>
      <c r="N156" s="39"/>
      <c r="O156" s="39"/>
      <c r="P156" s="45"/>
      <c r="Q156" s="45"/>
      <c r="R156" s="39"/>
      <c r="S156" s="39"/>
      <c r="T156" s="39"/>
      <c r="U156" s="39"/>
      <c r="V156" s="39"/>
      <c r="W156" s="39"/>
      <c r="X156" s="40"/>
    </row>
    <row r="157" spans="4:24" ht="56.25" customHeight="1" x14ac:dyDescent="0.25">
      <c r="G157" s="1" t="s">
        <v>127</v>
      </c>
      <c r="H157" s="38"/>
      <c r="I157" s="39"/>
      <c r="J157" s="39"/>
      <c r="K157" s="39"/>
      <c r="L157" s="39"/>
      <c r="M157" s="39"/>
      <c r="N157" s="39"/>
      <c r="O157" s="39"/>
      <c r="P157" s="39"/>
      <c r="Q157" s="39"/>
      <c r="R157" s="39"/>
      <c r="S157" s="39"/>
      <c r="T157" s="39"/>
      <c r="U157" s="39"/>
      <c r="V157" s="39"/>
      <c r="W157" s="39"/>
      <c r="X157" s="40"/>
    </row>
    <row r="158" spans="4:24" ht="56.25" customHeight="1" x14ac:dyDescent="0.25">
      <c r="G158" s="1" t="s">
        <v>128</v>
      </c>
      <c r="H158" s="38"/>
      <c r="I158" s="39"/>
      <c r="J158" s="39"/>
      <c r="K158" s="39"/>
      <c r="L158" s="39"/>
      <c r="M158" s="39"/>
      <c r="N158" s="39"/>
      <c r="O158" s="39"/>
      <c r="P158" s="39"/>
      <c r="Q158" s="39"/>
      <c r="R158" s="39"/>
      <c r="S158" s="39"/>
      <c r="T158" s="39"/>
      <c r="U158" s="39"/>
      <c r="V158" s="39"/>
      <c r="W158" s="39"/>
      <c r="X158" s="40"/>
    </row>
    <row r="159" spans="4:24" ht="56.25" customHeight="1" x14ac:dyDescent="0.25">
      <c r="G159" s="1" t="s">
        <v>103</v>
      </c>
      <c r="H159" s="38"/>
      <c r="I159" s="39"/>
      <c r="J159" s="39"/>
      <c r="K159" s="39"/>
      <c r="L159" s="39"/>
      <c r="M159" s="39"/>
      <c r="N159" s="39"/>
      <c r="O159" s="39"/>
      <c r="P159" s="39"/>
      <c r="Q159" s="39"/>
      <c r="R159" s="39"/>
      <c r="S159" s="39"/>
      <c r="T159" s="39"/>
      <c r="U159" s="39"/>
      <c r="V159" s="39"/>
      <c r="W159" s="39"/>
      <c r="X159" s="40"/>
    </row>
    <row r="160" spans="4:24" ht="56.25" customHeight="1" x14ac:dyDescent="0.25">
      <c r="D160" s="14"/>
      <c r="F160" s="14"/>
      <c r="G160" s="1" t="s">
        <v>130</v>
      </c>
      <c r="H160" s="38"/>
      <c r="I160" s="39"/>
      <c r="J160" s="39"/>
      <c r="K160" s="39"/>
      <c r="L160" s="39"/>
      <c r="M160" s="39"/>
      <c r="N160" s="39"/>
      <c r="O160" s="39"/>
      <c r="P160" s="39"/>
      <c r="Q160" s="39"/>
      <c r="R160" s="39"/>
      <c r="S160" s="39"/>
      <c r="T160" s="39"/>
      <c r="U160" s="39"/>
      <c r="V160" s="39"/>
      <c r="W160" s="39"/>
      <c r="X160" s="40"/>
    </row>
    <row r="161" spans="4:24" ht="56.25" customHeight="1" x14ac:dyDescent="0.25">
      <c r="G161" s="1" t="s">
        <v>131</v>
      </c>
      <c r="H161" s="38"/>
      <c r="I161" s="39"/>
      <c r="J161" s="39"/>
      <c r="K161" s="39"/>
      <c r="L161" s="39"/>
      <c r="M161" s="39"/>
      <c r="N161" s="39"/>
      <c r="O161" s="39"/>
      <c r="P161" s="39"/>
      <c r="Q161" s="39"/>
      <c r="R161" s="39"/>
      <c r="S161" s="39"/>
      <c r="T161" s="39"/>
      <c r="U161" s="39"/>
      <c r="V161" s="39"/>
      <c r="W161" s="39"/>
      <c r="X161" s="40"/>
    </row>
    <row r="162" spans="4:24" ht="56.25" customHeight="1" x14ac:dyDescent="0.25">
      <c r="G162" s="1" t="s">
        <v>132</v>
      </c>
      <c r="H162" s="38"/>
      <c r="I162" s="39"/>
      <c r="J162" s="39"/>
      <c r="K162" s="39"/>
      <c r="L162" s="39"/>
      <c r="M162" s="39"/>
      <c r="N162" s="39"/>
      <c r="O162" s="39"/>
      <c r="P162" s="39"/>
      <c r="Q162" s="39"/>
      <c r="R162" s="39"/>
      <c r="S162" s="39"/>
      <c r="T162" s="39"/>
      <c r="U162" s="39"/>
      <c r="V162" s="39"/>
      <c r="W162" s="39"/>
      <c r="X162" s="40"/>
    </row>
    <row r="163" spans="4:24" ht="56.25" customHeight="1" x14ac:dyDescent="0.25">
      <c r="D163" s="14"/>
      <c r="F163" s="14"/>
      <c r="G163" s="1" t="s">
        <v>134</v>
      </c>
      <c r="H163" s="38"/>
      <c r="I163" s="39"/>
      <c r="J163" s="39"/>
      <c r="K163" s="39"/>
      <c r="L163" s="39"/>
      <c r="M163" s="39"/>
      <c r="N163" s="39"/>
      <c r="O163" s="39"/>
      <c r="P163" s="39"/>
      <c r="Q163" s="39"/>
      <c r="R163" s="39"/>
      <c r="S163" s="39"/>
      <c r="T163" s="39"/>
      <c r="U163" s="39"/>
      <c r="V163" s="39"/>
      <c r="W163" s="39"/>
      <c r="X163" s="40"/>
    </row>
    <row r="164" spans="4:24" ht="56.25" customHeight="1" x14ac:dyDescent="0.25">
      <c r="D164" s="26"/>
      <c r="F164" s="26"/>
      <c r="G164" s="1" t="s">
        <v>135</v>
      </c>
      <c r="H164" s="38"/>
      <c r="I164" s="39"/>
      <c r="J164" s="39"/>
      <c r="K164" s="39"/>
      <c r="L164" s="39"/>
      <c r="M164" s="39"/>
      <c r="N164" s="39"/>
      <c r="O164" s="39"/>
      <c r="P164" s="39"/>
      <c r="Q164" s="39"/>
      <c r="R164" s="39"/>
      <c r="S164" s="39"/>
      <c r="T164" s="39"/>
      <c r="U164" s="39"/>
      <c r="V164" s="39"/>
      <c r="W164" s="39"/>
      <c r="X164" s="40"/>
    </row>
    <row r="165" spans="4:24" ht="56.25" customHeight="1" x14ac:dyDescent="0.25">
      <c r="G165" s="1" t="s">
        <v>137</v>
      </c>
      <c r="H165" s="38"/>
      <c r="I165" s="39"/>
      <c r="J165" s="39"/>
      <c r="K165" s="39"/>
      <c r="L165" s="39"/>
      <c r="M165" s="39"/>
      <c r="N165" s="39"/>
      <c r="O165" s="39"/>
      <c r="P165" s="39"/>
      <c r="Q165" s="39"/>
      <c r="R165" s="39"/>
      <c r="S165" s="39"/>
      <c r="T165" s="39"/>
      <c r="U165" s="39"/>
      <c r="V165" s="39"/>
      <c r="W165" s="39"/>
      <c r="X165" s="40"/>
    </row>
    <row r="166" spans="4:24" ht="56.25" customHeight="1" x14ac:dyDescent="0.25">
      <c r="G166" s="1" t="s">
        <v>43</v>
      </c>
      <c r="H166" s="38"/>
      <c r="I166" s="39"/>
      <c r="J166" s="39"/>
      <c r="K166" s="39"/>
      <c r="L166" s="39"/>
      <c r="M166" s="39"/>
      <c r="N166" s="39"/>
      <c r="O166" s="39"/>
      <c r="P166" s="39"/>
      <c r="Q166" s="39"/>
      <c r="R166" s="39"/>
      <c r="S166" s="39"/>
      <c r="T166" s="39"/>
      <c r="U166" s="39"/>
      <c r="V166" s="39"/>
      <c r="W166" s="39"/>
      <c r="X166" s="40"/>
    </row>
    <row r="167" spans="4:24" ht="56.25" customHeight="1" x14ac:dyDescent="0.25">
      <c r="D167" s="14"/>
      <c r="F167" s="14"/>
      <c r="G167" s="1" t="s">
        <v>139</v>
      </c>
      <c r="H167" s="38"/>
      <c r="I167" s="39"/>
      <c r="J167" s="39"/>
      <c r="K167" s="39"/>
      <c r="L167" s="39"/>
      <c r="M167" s="39"/>
      <c r="N167" s="39"/>
      <c r="O167" s="39"/>
      <c r="P167" s="39"/>
      <c r="Q167" s="39"/>
      <c r="R167" s="39"/>
      <c r="S167" s="39"/>
      <c r="T167" s="39"/>
      <c r="U167" s="39"/>
      <c r="V167" s="39"/>
      <c r="W167" s="39"/>
      <c r="X167" s="40"/>
    </row>
    <row r="168" spans="4:24" ht="56.25" customHeight="1" x14ac:dyDescent="0.25">
      <c r="D168" s="14"/>
      <c r="F168" s="14"/>
      <c r="G168" s="1" t="s">
        <v>140</v>
      </c>
      <c r="H168" s="38"/>
      <c r="I168" s="39"/>
      <c r="J168" s="39"/>
      <c r="K168" s="39"/>
      <c r="L168" s="39"/>
      <c r="M168" s="39"/>
      <c r="N168" s="39"/>
      <c r="O168" s="39"/>
      <c r="P168" s="39"/>
      <c r="Q168" s="39"/>
      <c r="R168" s="39"/>
      <c r="S168" s="39"/>
      <c r="T168" s="39"/>
      <c r="U168" s="39"/>
      <c r="V168" s="39"/>
      <c r="W168" s="39"/>
      <c r="X168" s="40"/>
    </row>
    <row r="169" spans="4:24" ht="56.25" customHeight="1" x14ac:dyDescent="0.25">
      <c r="D169" s="14"/>
      <c r="F169" s="14"/>
      <c r="G169" s="1" t="s">
        <v>141</v>
      </c>
      <c r="H169" s="38"/>
      <c r="I169" s="39"/>
      <c r="J169" s="39"/>
      <c r="K169" s="39"/>
      <c r="L169" s="39"/>
      <c r="M169" s="39"/>
      <c r="N169" s="39"/>
      <c r="O169" s="39"/>
      <c r="P169" s="39"/>
      <c r="Q169" s="39"/>
      <c r="R169" s="39"/>
      <c r="S169" s="39"/>
      <c r="T169" s="39"/>
      <c r="U169" s="39"/>
      <c r="V169" s="39"/>
      <c r="W169" s="39"/>
      <c r="X169" s="40"/>
    </row>
    <row r="170" spans="4:24" ht="56.25" customHeight="1" x14ac:dyDescent="0.25">
      <c r="D170" s="26"/>
      <c r="F170" s="26"/>
      <c r="G170" s="1" t="s">
        <v>143</v>
      </c>
      <c r="H170" s="38"/>
      <c r="I170" s="39"/>
      <c r="J170" s="39"/>
      <c r="K170" s="39"/>
      <c r="L170" s="39"/>
      <c r="M170" s="39"/>
      <c r="N170" s="39"/>
      <c r="O170" s="39"/>
      <c r="P170" s="39"/>
      <c r="Q170" s="39"/>
      <c r="R170" s="39"/>
      <c r="S170" s="39"/>
      <c r="T170" s="39"/>
      <c r="U170" s="39"/>
      <c r="V170" s="39"/>
      <c r="W170" s="39"/>
      <c r="X170" s="40"/>
    </row>
    <row r="171" spans="4:24" ht="56.25" customHeight="1" x14ac:dyDescent="0.25">
      <c r="G171" s="1" t="s">
        <v>144</v>
      </c>
      <c r="H171" s="38"/>
      <c r="I171" s="39"/>
      <c r="J171" s="39"/>
      <c r="K171" s="39"/>
      <c r="L171" s="39"/>
      <c r="M171" s="39"/>
      <c r="N171" s="39"/>
      <c r="O171" s="39"/>
      <c r="P171" s="39"/>
      <c r="Q171" s="39"/>
      <c r="R171" s="39"/>
      <c r="S171" s="39"/>
      <c r="T171" s="39"/>
      <c r="U171" s="39"/>
      <c r="V171" s="39"/>
      <c r="W171" s="39"/>
      <c r="X171" s="40"/>
    </row>
    <row r="172" spans="4:24" ht="56.25" customHeight="1" x14ac:dyDescent="0.25">
      <c r="D172" s="14"/>
      <c r="F172" s="14"/>
      <c r="G172" s="1" t="s">
        <v>145</v>
      </c>
      <c r="H172" s="38"/>
      <c r="I172" s="39"/>
      <c r="J172" s="39"/>
      <c r="K172" s="39"/>
      <c r="L172" s="39"/>
      <c r="M172" s="39"/>
      <c r="N172" s="39"/>
      <c r="O172" s="39"/>
      <c r="P172" s="39"/>
      <c r="Q172" s="39"/>
      <c r="R172" s="39"/>
      <c r="S172" s="39"/>
      <c r="T172" s="39"/>
      <c r="U172" s="39"/>
      <c r="V172" s="39"/>
      <c r="W172" s="36"/>
      <c r="X172" s="37"/>
    </row>
    <row r="173" spans="4:24" ht="56.25" customHeight="1" x14ac:dyDescent="0.25">
      <c r="D173" s="14"/>
      <c r="F173" s="14"/>
      <c r="G173" s="19" t="s">
        <v>147</v>
      </c>
      <c r="H173" s="35"/>
      <c r="I173" s="36"/>
      <c r="J173" s="36"/>
      <c r="K173" s="36"/>
      <c r="L173" s="36"/>
      <c r="M173" s="36"/>
      <c r="N173" s="36"/>
      <c r="O173" s="36"/>
      <c r="P173" s="39"/>
      <c r="Q173" s="39"/>
      <c r="R173" s="36"/>
      <c r="S173" s="36"/>
      <c r="T173" s="36"/>
      <c r="U173" s="36"/>
      <c r="V173" s="36"/>
      <c r="W173" s="36"/>
      <c r="X173" s="37"/>
    </row>
    <row r="174" spans="4:24" ht="56.25" customHeight="1" x14ac:dyDescent="0.25">
      <c r="D174" s="14"/>
      <c r="F174" s="14"/>
      <c r="G174" s="433" t="s">
        <v>148</v>
      </c>
      <c r="H174" s="35"/>
      <c r="I174" s="36"/>
      <c r="J174" s="36"/>
      <c r="K174" s="36"/>
      <c r="L174" s="36"/>
      <c r="M174" s="36"/>
      <c r="N174" s="36"/>
      <c r="O174" s="36"/>
      <c r="P174" s="36"/>
      <c r="Q174" s="36"/>
      <c r="R174" s="36"/>
      <c r="S174" s="36"/>
      <c r="T174" s="36"/>
      <c r="U174" s="36"/>
      <c r="V174" s="36"/>
      <c r="W174" s="36"/>
      <c r="X174" s="37"/>
    </row>
    <row r="175" spans="4:24" ht="56.25" customHeight="1" x14ac:dyDescent="0.25">
      <c r="D175" s="14"/>
      <c r="F175" s="14"/>
      <c r="G175" s="433"/>
      <c r="H175" s="35"/>
      <c r="I175" s="36"/>
      <c r="J175" s="36"/>
      <c r="K175" s="36"/>
      <c r="L175" s="36"/>
      <c r="M175" s="36"/>
      <c r="N175" s="36"/>
      <c r="O175" s="36"/>
      <c r="P175" s="36"/>
      <c r="Q175" s="36"/>
      <c r="R175" s="36"/>
      <c r="S175" s="36"/>
      <c r="T175" s="36"/>
      <c r="U175" s="36"/>
      <c r="V175" s="36"/>
      <c r="W175" s="36"/>
      <c r="X175" s="37"/>
    </row>
    <row r="176" spans="4:24" ht="56.25" customHeight="1" x14ac:dyDescent="0.25">
      <c r="D176" s="14"/>
      <c r="F176" s="14"/>
      <c r="G176" s="19" t="s">
        <v>149</v>
      </c>
      <c r="H176" s="35"/>
      <c r="I176" s="36"/>
      <c r="J176" s="36"/>
      <c r="K176" s="36"/>
      <c r="L176" s="36"/>
      <c r="M176" s="36"/>
      <c r="N176" s="36"/>
      <c r="O176" s="36"/>
      <c r="P176" s="36"/>
      <c r="Q176" s="36"/>
      <c r="R176" s="36"/>
      <c r="S176" s="36"/>
      <c r="T176" s="36"/>
      <c r="U176" s="36"/>
      <c r="V176" s="36"/>
      <c r="W176" s="36"/>
      <c r="X176" s="37"/>
    </row>
    <row r="177" spans="4:24" ht="56.25" customHeight="1" x14ac:dyDescent="0.25">
      <c r="D177" s="14"/>
      <c r="F177" s="14"/>
      <c r="G177" s="19" t="s">
        <v>150</v>
      </c>
      <c r="H177" s="35"/>
      <c r="I177" s="36"/>
      <c r="J177" s="36"/>
      <c r="K177" s="36"/>
      <c r="L177" s="36"/>
      <c r="M177" s="36"/>
      <c r="N177" s="36"/>
      <c r="O177" s="36"/>
      <c r="P177" s="36"/>
      <c r="Q177" s="36"/>
      <c r="R177" s="36"/>
      <c r="S177" s="36"/>
      <c r="T177" s="36"/>
      <c r="U177" s="36"/>
      <c r="V177" s="36"/>
      <c r="W177" s="36"/>
      <c r="X177" s="37"/>
    </row>
    <row r="178" spans="4:24" ht="56.25" customHeight="1" x14ac:dyDescent="0.25">
      <c r="D178" s="26"/>
      <c r="F178" s="26"/>
      <c r="G178" s="19" t="s">
        <v>242</v>
      </c>
      <c r="H178" s="35"/>
      <c r="I178" s="36"/>
      <c r="J178" s="36"/>
      <c r="K178" s="36"/>
      <c r="L178" s="36"/>
      <c r="M178" s="36"/>
      <c r="N178" s="36"/>
      <c r="O178" s="36"/>
      <c r="P178" s="36"/>
      <c r="Q178" s="36"/>
      <c r="R178" s="36"/>
      <c r="S178" s="36"/>
      <c r="T178" s="36"/>
      <c r="U178" s="36"/>
      <c r="V178" s="36"/>
      <c r="W178" s="39"/>
      <c r="X178" s="40"/>
    </row>
    <row r="179" spans="4:24" ht="56.25" customHeight="1" x14ac:dyDescent="0.25">
      <c r="G179" s="1" t="s">
        <v>153</v>
      </c>
      <c r="H179" s="38"/>
      <c r="I179" s="39"/>
      <c r="J179" s="39"/>
      <c r="K179" s="39"/>
      <c r="L179" s="39"/>
      <c r="M179" s="39"/>
      <c r="N179" s="39"/>
      <c r="O179" s="39"/>
      <c r="P179" s="36"/>
      <c r="Q179" s="36"/>
      <c r="R179" s="39"/>
      <c r="S179" s="39"/>
      <c r="T179" s="39"/>
      <c r="U179" s="39"/>
      <c r="V179" s="39"/>
      <c r="W179" s="39"/>
      <c r="X179" s="40"/>
    </row>
    <row r="180" spans="4:24" ht="56.25" customHeight="1" x14ac:dyDescent="0.25">
      <c r="G180" s="1" t="s">
        <v>154</v>
      </c>
      <c r="H180" s="38"/>
      <c r="I180" s="39"/>
      <c r="J180" s="39"/>
      <c r="K180" s="39"/>
      <c r="L180" s="39"/>
      <c r="M180" s="39"/>
      <c r="N180" s="39"/>
      <c r="O180" s="39"/>
      <c r="P180" s="39"/>
      <c r="Q180" s="39"/>
      <c r="R180" s="39"/>
      <c r="S180" s="39"/>
      <c r="T180" s="39"/>
      <c r="U180" s="39"/>
      <c r="V180" s="39"/>
      <c r="W180" s="39"/>
      <c r="X180" s="40"/>
    </row>
    <row r="181" spans="4:24" ht="56.25" customHeight="1" x14ac:dyDescent="0.25">
      <c r="G181" s="1" t="s">
        <v>155</v>
      </c>
      <c r="H181" s="38"/>
      <c r="I181" s="39"/>
      <c r="J181" s="39"/>
      <c r="K181" s="39"/>
      <c r="L181" s="39"/>
      <c r="M181" s="39"/>
      <c r="N181" s="39"/>
      <c r="O181" s="39"/>
      <c r="P181" s="39"/>
      <c r="Q181" s="39"/>
      <c r="R181" s="39"/>
      <c r="S181" s="39"/>
      <c r="T181" s="39"/>
      <c r="U181" s="39"/>
      <c r="V181" s="39"/>
      <c r="W181" s="39"/>
      <c r="X181" s="40"/>
    </row>
    <row r="182" spans="4:24" ht="56.25" customHeight="1" x14ac:dyDescent="0.25">
      <c r="G182" s="1" t="s">
        <v>157</v>
      </c>
      <c r="H182" s="38"/>
      <c r="I182" s="39"/>
      <c r="J182" s="39"/>
      <c r="K182" s="39"/>
      <c r="L182" s="39"/>
      <c r="M182" s="39"/>
      <c r="N182" s="39"/>
      <c r="O182" s="39"/>
      <c r="P182" s="39"/>
      <c r="Q182" s="39"/>
      <c r="R182" s="39"/>
      <c r="S182" s="39"/>
      <c r="T182" s="39"/>
      <c r="U182" s="39"/>
      <c r="V182" s="39"/>
      <c r="W182" s="39"/>
      <c r="X182" s="40"/>
    </row>
    <row r="183" spans="4:24" ht="56.25" customHeight="1" x14ac:dyDescent="0.25">
      <c r="G183" s="1" t="s">
        <v>158</v>
      </c>
      <c r="H183" s="38"/>
      <c r="I183" s="39"/>
      <c r="J183" s="39"/>
      <c r="K183" s="39"/>
      <c r="L183" s="39"/>
      <c r="M183" s="39"/>
      <c r="N183" s="39"/>
      <c r="O183" s="39"/>
      <c r="P183" s="39"/>
      <c r="Q183" s="39"/>
      <c r="R183" s="39"/>
      <c r="S183" s="39"/>
      <c r="T183" s="39"/>
      <c r="U183" s="39"/>
      <c r="V183" s="39"/>
      <c r="W183" s="39"/>
      <c r="X183" s="40"/>
    </row>
    <row r="184" spans="4:24" ht="56.25" customHeight="1" x14ac:dyDescent="0.25">
      <c r="G184" s="1" t="s">
        <v>159</v>
      </c>
      <c r="H184" s="38"/>
      <c r="I184" s="39"/>
      <c r="J184" s="39"/>
      <c r="K184" s="39"/>
      <c r="L184" s="39"/>
      <c r="M184" s="39"/>
      <c r="N184" s="39"/>
      <c r="O184" s="39"/>
      <c r="P184" s="39"/>
      <c r="Q184" s="39"/>
      <c r="R184" s="39"/>
      <c r="S184" s="39"/>
      <c r="T184" s="39"/>
      <c r="U184" s="39"/>
      <c r="V184" s="39"/>
      <c r="W184" s="39"/>
      <c r="X184" s="40"/>
    </row>
    <row r="185" spans="4:24" ht="56.25" customHeight="1" x14ac:dyDescent="0.25">
      <c r="G185" s="1" t="s">
        <v>160</v>
      </c>
      <c r="H185" s="38"/>
      <c r="I185" s="39"/>
      <c r="J185" s="39"/>
      <c r="K185" s="39"/>
      <c r="L185" s="39"/>
      <c r="M185" s="39"/>
      <c r="N185" s="39"/>
      <c r="O185" s="39"/>
      <c r="P185" s="39"/>
      <c r="Q185" s="39"/>
      <c r="R185" s="39"/>
      <c r="S185" s="39"/>
      <c r="T185" s="39"/>
      <c r="U185" s="39"/>
      <c r="V185" s="39"/>
      <c r="W185" s="39"/>
      <c r="X185" s="40"/>
    </row>
    <row r="186" spans="4:24" ht="56.25" customHeight="1" x14ac:dyDescent="0.25">
      <c r="G186" s="1" t="s">
        <v>161</v>
      </c>
      <c r="H186" s="38"/>
      <c r="I186" s="39"/>
      <c r="J186" s="39"/>
      <c r="K186" s="39"/>
      <c r="L186" s="39"/>
      <c r="M186" s="39"/>
      <c r="N186" s="39"/>
      <c r="O186" s="39"/>
      <c r="P186" s="39"/>
      <c r="Q186" s="39"/>
      <c r="R186" s="39"/>
      <c r="S186" s="39"/>
      <c r="T186" s="39"/>
      <c r="U186" s="39"/>
      <c r="V186" s="39"/>
    </row>
    <row r="187" spans="4:24" ht="56.25" customHeight="1" x14ac:dyDescent="0.25">
      <c r="P187" s="39"/>
      <c r="Q187" s="39"/>
    </row>
  </sheetData>
  <mergeCells count="8">
    <mergeCell ref="Y2:Z2"/>
    <mergeCell ref="Y3:Z3"/>
    <mergeCell ref="Y1:Z1"/>
    <mergeCell ref="Y5:AA5"/>
    <mergeCell ref="G174:G175"/>
    <mergeCell ref="Y6:Z6"/>
    <mergeCell ref="Y7:Z7"/>
    <mergeCell ref="G150:G151"/>
  </mergeCells>
  <pageMargins left="0.19685039370078741" right="0.44" top="0.9" bottom="0.39" header="0.19685039370078741" footer="0.15748031496062992"/>
  <pageSetup scale="40" orientation="landscape" r:id="rId1"/>
  <headerFooter>
    <oddHeader xml:space="preserve">&amp;CUNED
VICERRECTORÍA DE PLANIFICACIÓN
PROVAGARI
&amp;"-,Negrita"ESTRUCTURA DE RIESGOS&amp;"-,Normal"
</oddHeader>
    <oddFooter>Página &amp;P</oddFooter>
  </headerFooter>
  <rowBreaks count="1" manualBreakCount="1">
    <brk id="13" max="16383" man="1"/>
  </rowBreaks>
  <colBreaks count="4" manualBreakCount="4">
    <brk id="23" max="1048575" man="1"/>
    <brk id="31" max="1048575" man="1"/>
    <brk id="44" max="1048575" man="1"/>
    <brk id="5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L201"/>
  <sheetViews>
    <sheetView topLeftCell="A76" workbookViewId="0">
      <selection activeCell="C2" sqref="C2"/>
    </sheetView>
  </sheetViews>
  <sheetFormatPr baseColWidth="10" defaultColWidth="11.42578125" defaultRowHeight="11.25" x14ac:dyDescent="0.2"/>
  <cols>
    <col min="1" max="1" width="9" style="230" customWidth="1"/>
    <col min="2" max="2" width="81.7109375" style="231" customWidth="1"/>
    <col min="3" max="3" width="15.28515625" style="231" customWidth="1"/>
    <col min="4" max="4" width="27.7109375" style="230" bestFit="1" customWidth="1"/>
    <col min="5" max="16384" width="11.42578125" style="230"/>
  </cols>
  <sheetData>
    <row r="1" spans="1:12" x14ac:dyDescent="0.2">
      <c r="A1" s="230" t="s">
        <v>534</v>
      </c>
      <c r="C1" s="230" t="s">
        <v>773</v>
      </c>
      <c r="D1" s="230" t="s">
        <v>709</v>
      </c>
    </row>
    <row r="2" spans="1:12" x14ac:dyDescent="0.2">
      <c r="A2" s="230" t="s">
        <v>710</v>
      </c>
      <c r="C2" s="232" t="s">
        <v>736</v>
      </c>
      <c r="D2" s="232" t="s">
        <v>736</v>
      </c>
      <c r="E2" s="232" t="s">
        <v>554</v>
      </c>
      <c r="F2" s="232" t="s">
        <v>571</v>
      </c>
      <c r="G2" s="232" t="s">
        <v>586</v>
      </c>
      <c r="H2" s="232" t="s">
        <v>645</v>
      </c>
      <c r="I2" s="232" t="s">
        <v>670</v>
      </c>
      <c r="J2" s="232" t="s">
        <v>685</v>
      </c>
      <c r="K2" s="232" t="s">
        <v>693</v>
      </c>
      <c r="L2" s="232" t="s">
        <v>708</v>
      </c>
    </row>
    <row r="3" spans="1:12" x14ac:dyDescent="0.2">
      <c r="A3" s="230">
        <v>10100</v>
      </c>
      <c r="B3" s="231" t="s">
        <v>535</v>
      </c>
      <c r="C3" s="232" t="s">
        <v>554</v>
      </c>
      <c r="D3" s="232" t="s">
        <v>769</v>
      </c>
      <c r="E3" s="232" t="s">
        <v>714</v>
      </c>
      <c r="F3" s="232" t="s">
        <v>716</v>
      </c>
      <c r="G3" s="232" t="s">
        <v>719</v>
      </c>
      <c r="H3" s="232" t="s">
        <v>725</v>
      </c>
      <c r="I3" s="232" t="s">
        <v>727</v>
      </c>
      <c r="J3" s="232" t="s">
        <v>729</v>
      </c>
      <c r="K3" s="232" t="s">
        <v>732</v>
      </c>
      <c r="L3" s="232" t="s">
        <v>734</v>
      </c>
    </row>
    <row r="4" spans="1:12" x14ac:dyDescent="0.2">
      <c r="A4" s="230">
        <v>10102</v>
      </c>
      <c r="B4" s="231" t="s">
        <v>536</v>
      </c>
      <c r="C4" s="232" t="s">
        <v>571</v>
      </c>
      <c r="D4" s="232" t="s">
        <v>770</v>
      </c>
      <c r="E4" s="232" t="s">
        <v>715</v>
      </c>
      <c r="F4" s="232" t="s">
        <v>717</v>
      </c>
      <c r="G4" s="232" t="s">
        <v>720</v>
      </c>
      <c r="H4" s="232" t="s">
        <v>726</v>
      </c>
      <c r="I4" s="232" t="s">
        <v>728</v>
      </c>
      <c r="J4" s="232" t="s">
        <v>730</v>
      </c>
      <c r="K4" s="232" t="s">
        <v>733</v>
      </c>
      <c r="L4" s="232" t="s">
        <v>735</v>
      </c>
    </row>
    <row r="5" spans="1:12" x14ac:dyDescent="0.2">
      <c r="A5" s="230">
        <v>10104</v>
      </c>
      <c r="B5" s="231" t="s">
        <v>537</v>
      </c>
      <c r="C5" s="232" t="s">
        <v>586</v>
      </c>
      <c r="D5" s="232" t="s">
        <v>771</v>
      </c>
      <c r="E5" s="232"/>
      <c r="F5" s="232" t="s">
        <v>718</v>
      </c>
      <c r="G5" s="232" t="s">
        <v>721</v>
      </c>
      <c r="H5" s="232"/>
      <c r="I5" s="232"/>
      <c r="J5" s="232" t="s">
        <v>731</v>
      </c>
      <c r="K5" s="232"/>
      <c r="L5" s="232"/>
    </row>
    <row r="6" spans="1:12" x14ac:dyDescent="0.2">
      <c r="A6" s="230">
        <v>10108</v>
      </c>
      <c r="B6" s="231" t="s">
        <v>538</v>
      </c>
      <c r="C6" s="232" t="s">
        <v>645</v>
      </c>
      <c r="D6" s="232" t="s">
        <v>772</v>
      </c>
      <c r="E6" s="232"/>
      <c r="F6" s="232"/>
      <c r="G6" s="232" t="s">
        <v>722</v>
      </c>
      <c r="H6" s="232"/>
      <c r="I6" s="232"/>
      <c r="J6" s="232"/>
      <c r="K6" s="232"/>
      <c r="L6" s="232"/>
    </row>
    <row r="7" spans="1:12" x14ac:dyDescent="0.2">
      <c r="A7" s="230">
        <v>10109</v>
      </c>
      <c r="B7" s="231" t="s">
        <v>539</v>
      </c>
      <c r="C7" s="232" t="s">
        <v>670</v>
      </c>
      <c r="D7" s="232"/>
      <c r="E7" s="232"/>
      <c r="F7" s="232"/>
      <c r="G7" s="232" t="s">
        <v>723</v>
      </c>
      <c r="H7" s="232"/>
      <c r="I7" s="232"/>
      <c r="J7" s="232"/>
      <c r="K7" s="232"/>
      <c r="L7" s="232"/>
    </row>
    <row r="8" spans="1:12" x14ac:dyDescent="0.2">
      <c r="A8" s="230">
        <v>10110</v>
      </c>
      <c r="B8" s="231" t="s">
        <v>540</v>
      </c>
      <c r="C8" s="232" t="s">
        <v>685</v>
      </c>
      <c r="D8" s="232"/>
      <c r="E8" s="232"/>
      <c r="F8" s="232"/>
      <c r="G8" s="232" t="s">
        <v>724</v>
      </c>
      <c r="H8" s="232"/>
      <c r="I8" s="232"/>
      <c r="J8" s="232"/>
      <c r="K8" s="232"/>
      <c r="L8" s="232"/>
    </row>
    <row r="9" spans="1:12" x14ac:dyDescent="0.2">
      <c r="A9" s="230">
        <v>10111</v>
      </c>
      <c r="B9" s="231" t="s">
        <v>541</v>
      </c>
      <c r="C9" s="232" t="s">
        <v>693</v>
      </c>
    </row>
    <row r="10" spans="1:12" x14ac:dyDescent="0.2">
      <c r="A10" s="230">
        <v>10113</v>
      </c>
      <c r="B10" s="231" t="s">
        <v>542</v>
      </c>
      <c r="C10" s="232" t="s">
        <v>708</v>
      </c>
    </row>
    <row r="11" spans="1:12" x14ac:dyDescent="0.2">
      <c r="A11" s="230">
        <v>10115</v>
      </c>
      <c r="B11" s="231" t="s">
        <v>543</v>
      </c>
    </row>
    <row r="12" spans="1:12" x14ac:dyDescent="0.2">
      <c r="A12" s="230">
        <v>10116</v>
      </c>
      <c r="B12" s="231" t="s">
        <v>544</v>
      </c>
    </row>
    <row r="13" spans="1:12" x14ac:dyDescent="0.2">
      <c r="A13" s="230" t="s">
        <v>711</v>
      </c>
    </row>
    <row r="14" spans="1:12" x14ac:dyDescent="0.2">
      <c r="A14" s="230">
        <v>10212</v>
      </c>
      <c r="B14" s="231" t="s">
        <v>545</v>
      </c>
    </row>
    <row r="15" spans="1:12" x14ac:dyDescent="0.2">
      <c r="A15" s="230">
        <v>10214</v>
      </c>
      <c r="B15" s="231" t="s">
        <v>546</v>
      </c>
    </row>
    <row r="16" spans="1:12" x14ac:dyDescent="0.2">
      <c r="A16" s="230">
        <v>10215</v>
      </c>
      <c r="B16" s="231" t="s">
        <v>547</v>
      </c>
    </row>
    <row r="17" spans="1:2" x14ac:dyDescent="0.2">
      <c r="A17" s="230">
        <v>10216</v>
      </c>
      <c r="B17" s="231" t="s">
        <v>548</v>
      </c>
    </row>
    <row r="18" spans="1:2" x14ac:dyDescent="0.2">
      <c r="A18" s="230">
        <v>10217</v>
      </c>
      <c r="B18" s="231" t="s">
        <v>549</v>
      </c>
    </row>
    <row r="19" spans="1:2" x14ac:dyDescent="0.2">
      <c r="A19" s="230">
        <v>10218</v>
      </c>
      <c r="B19" s="231" t="s">
        <v>550</v>
      </c>
    </row>
    <row r="20" spans="1:2" x14ac:dyDescent="0.2">
      <c r="A20" s="230">
        <v>10219</v>
      </c>
      <c r="B20" s="231" t="s">
        <v>551</v>
      </c>
    </row>
    <row r="21" spans="1:2" x14ac:dyDescent="0.2">
      <c r="A21" s="230" t="s">
        <v>712</v>
      </c>
    </row>
    <row r="22" spans="1:2" x14ac:dyDescent="0.2">
      <c r="A22" s="230">
        <v>10317</v>
      </c>
      <c r="B22" s="231" t="s">
        <v>552</v>
      </c>
    </row>
    <row r="23" spans="1:2" x14ac:dyDescent="0.2">
      <c r="A23" s="230" t="s">
        <v>713</v>
      </c>
    </row>
    <row r="24" spans="1:2" x14ac:dyDescent="0.2">
      <c r="A24" s="230">
        <v>10701</v>
      </c>
      <c r="B24" s="231" t="s">
        <v>553</v>
      </c>
    </row>
    <row r="25" spans="1:2" x14ac:dyDescent="0.2">
      <c r="A25" s="230" t="s">
        <v>554</v>
      </c>
    </row>
    <row r="26" spans="1:2" x14ac:dyDescent="0.2">
      <c r="A26" s="230" t="s">
        <v>714</v>
      </c>
    </row>
    <row r="27" spans="1:2" x14ac:dyDescent="0.2">
      <c r="B27" s="231" t="s">
        <v>555</v>
      </c>
    </row>
    <row r="28" spans="1:2" x14ac:dyDescent="0.2">
      <c r="B28" s="231" t="s">
        <v>556</v>
      </c>
    </row>
    <row r="29" spans="1:2" x14ac:dyDescent="0.2">
      <c r="B29" s="231" t="s">
        <v>557</v>
      </c>
    </row>
    <row r="30" spans="1:2" x14ac:dyDescent="0.2">
      <c r="B30" s="231" t="s">
        <v>558</v>
      </c>
    </row>
    <row r="31" spans="1:2" x14ac:dyDescent="0.2">
      <c r="B31" s="231" t="s">
        <v>559</v>
      </c>
    </row>
    <row r="32" spans="1:2" x14ac:dyDescent="0.2">
      <c r="B32" s="231" t="s">
        <v>560</v>
      </c>
    </row>
    <row r="33" spans="1:2" x14ac:dyDescent="0.2">
      <c r="B33" s="231" t="s">
        <v>561</v>
      </c>
    </row>
    <row r="34" spans="1:2" x14ac:dyDescent="0.2">
      <c r="B34" s="231" t="s">
        <v>562</v>
      </c>
    </row>
    <row r="35" spans="1:2" x14ac:dyDescent="0.2">
      <c r="B35" s="231" t="s">
        <v>563</v>
      </c>
    </row>
    <row r="36" spans="1:2" x14ac:dyDescent="0.2">
      <c r="B36" s="231" t="s">
        <v>564</v>
      </c>
    </row>
    <row r="37" spans="1:2" x14ac:dyDescent="0.2">
      <c r="B37" s="231" t="s">
        <v>565</v>
      </c>
    </row>
    <row r="38" spans="1:2" x14ac:dyDescent="0.2">
      <c r="B38" s="231" t="s">
        <v>566</v>
      </c>
    </row>
    <row r="39" spans="1:2" x14ac:dyDescent="0.2">
      <c r="A39" s="230" t="s">
        <v>715</v>
      </c>
    </row>
    <row r="40" spans="1:2" x14ac:dyDescent="0.2">
      <c r="B40" s="231" t="s">
        <v>567</v>
      </c>
    </row>
    <row r="41" spans="1:2" x14ac:dyDescent="0.2">
      <c r="B41" s="231" t="s">
        <v>568</v>
      </c>
    </row>
    <row r="42" spans="1:2" x14ac:dyDescent="0.2">
      <c r="B42" s="231" t="s">
        <v>569</v>
      </c>
    </row>
    <row r="43" spans="1:2" x14ac:dyDescent="0.2">
      <c r="B43" s="231" t="s">
        <v>570</v>
      </c>
    </row>
    <row r="44" spans="1:2" x14ac:dyDescent="0.2">
      <c r="A44" s="230" t="s">
        <v>571</v>
      </c>
    </row>
    <row r="45" spans="1:2" x14ac:dyDescent="0.2">
      <c r="A45" s="230" t="s">
        <v>716</v>
      </c>
    </row>
    <row r="46" spans="1:2" x14ac:dyDescent="0.2">
      <c r="B46" s="231" t="s">
        <v>572</v>
      </c>
    </row>
    <row r="47" spans="1:2" x14ac:dyDescent="0.2">
      <c r="B47" s="231" t="s">
        <v>573</v>
      </c>
    </row>
    <row r="48" spans="1:2" x14ac:dyDescent="0.2">
      <c r="B48" s="231" t="s">
        <v>574</v>
      </c>
    </row>
    <row r="49" spans="1:2" x14ac:dyDescent="0.2">
      <c r="B49" s="231" t="s">
        <v>575</v>
      </c>
    </row>
    <row r="50" spans="1:2" x14ac:dyDescent="0.2">
      <c r="B50" s="231" t="s">
        <v>576</v>
      </c>
    </row>
    <row r="51" spans="1:2" x14ac:dyDescent="0.2">
      <c r="B51" s="231" t="s">
        <v>577</v>
      </c>
    </row>
    <row r="52" spans="1:2" x14ac:dyDescent="0.2">
      <c r="A52" s="230" t="s">
        <v>717</v>
      </c>
    </row>
    <row r="53" spans="1:2" x14ac:dyDescent="0.2">
      <c r="B53" s="231" t="s">
        <v>578</v>
      </c>
    </row>
    <row r="54" spans="1:2" x14ac:dyDescent="0.2">
      <c r="A54" s="230" t="s">
        <v>718</v>
      </c>
    </row>
    <row r="55" spans="1:2" x14ac:dyDescent="0.2">
      <c r="B55" s="231" t="s">
        <v>579</v>
      </c>
    </row>
    <row r="56" spans="1:2" x14ac:dyDescent="0.2">
      <c r="B56" s="231" t="s">
        <v>580</v>
      </c>
    </row>
    <row r="57" spans="1:2" x14ac:dyDescent="0.2">
      <c r="B57" s="231" t="s">
        <v>581</v>
      </c>
    </row>
    <row r="58" spans="1:2" x14ac:dyDescent="0.2">
      <c r="B58" s="231" t="s">
        <v>582</v>
      </c>
    </row>
    <row r="59" spans="1:2" x14ac:dyDescent="0.2">
      <c r="B59" s="231" t="s">
        <v>583</v>
      </c>
    </row>
    <row r="60" spans="1:2" x14ac:dyDescent="0.2">
      <c r="B60" s="231" t="s">
        <v>584</v>
      </c>
    </row>
    <row r="61" spans="1:2" x14ac:dyDescent="0.2">
      <c r="B61" s="231" t="s">
        <v>585</v>
      </c>
    </row>
    <row r="62" spans="1:2" x14ac:dyDescent="0.2">
      <c r="A62" s="230" t="s">
        <v>586</v>
      </c>
    </row>
    <row r="63" spans="1:2" x14ac:dyDescent="0.2">
      <c r="A63" s="230" t="s">
        <v>719</v>
      </c>
    </row>
    <row r="64" spans="1:2" x14ac:dyDescent="0.2">
      <c r="B64" s="231" t="s">
        <v>587</v>
      </c>
    </row>
    <row r="65" spans="1:2" x14ac:dyDescent="0.2">
      <c r="B65" s="231" t="s">
        <v>588</v>
      </c>
    </row>
    <row r="66" spans="1:2" x14ac:dyDescent="0.2">
      <c r="B66" s="231" t="s">
        <v>589</v>
      </c>
    </row>
    <row r="67" spans="1:2" x14ac:dyDescent="0.2">
      <c r="B67" s="231" t="s">
        <v>590</v>
      </c>
    </row>
    <row r="68" spans="1:2" x14ac:dyDescent="0.2">
      <c r="B68" s="231" t="s">
        <v>591</v>
      </c>
    </row>
    <row r="69" spans="1:2" x14ac:dyDescent="0.2">
      <c r="B69" s="231" t="s">
        <v>592</v>
      </c>
    </row>
    <row r="70" spans="1:2" x14ac:dyDescent="0.2">
      <c r="B70" s="231" t="s">
        <v>593</v>
      </c>
    </row>
    <row r="71" spans="1:2" x14ac:dyDescent="0.2">
      <c r="B71" s="231" t="s">
        <v>594</v>
      </c>
    </row>
    <row r="72" spans="1:2" x14ac:dyDescent="0.2">
      <c r="B72" s="231" t="s">
        <v>595</v>
      </c>
    </row>
    <row r="73" spans="1:2" x14ac:dyDescent="0.2">
      <c r="A73" s="230" t="s">
        <v>720</v>
      </c>
    </row>
    <row r="74" spans="1:2" x14ac:dyDescent="0.2">
      <c r="B74" s="231" t="s">
        <v>596</v>
      </c>
    </row>
    <row r="75" spans="1:2" x14ac:dyDescent="0.2">
      <c r="B75" s="231" t="s">
        <v>597</v>
      </c>
    </row>
    <row r="76" spans="1:2" x14ac:dyDescent="0.2">
      <c r="B76" s="231" t="s">
        <v>598</v>
      </c>
    </row>
    <row r="77" spans="1:2" x14ac:dyDescent="0.2">
      <c r="B77" s="231" t="s">
        <v>599</v>
      </c>
    </row>
    <row r="78" spans="1:2" x14ac:dyDescent="0.2">
      <c r="B78" s="231" t="s">
        <v>600</v>
      </c>
    </row>
    <row r="79" spans="1:2" x14ac:dyDescent="0.2">
      <c r="B79" s="231" t="s">
        <v>707</v>
      </c>
    </row>
    <row r="80" spans="1:2" x14ac:dyDescent="0.2">
      <c r="B80" s="231" t="s">
        <v>601</v>
      </c>
    </row>
    <row r="81" spans="1:2" x14ac:dyDescent="0.2">
      <c r="A81" s="230" t="s">
        <v>721</v>
      </c>
    </row>
    <row r="82" spans="1:2" x14ac:dyDescent="0.2">
      <c r="B82" s="231" t="s">
        <v>602</v>
      </c>
    </row>
    <row r="83" spans="1:2" x14ac:dyDescent="0.2">
      <c r="A83" s="230" t="s">
        <v>722</v>
      </c>
    </row>
    <row r="84" spans="1:2" x14ac:dyDescent="0.2">
      <c r="B84" s="231" t="s">
        <v>603</v>
      </c>
    </row>
    <row r="85" spans="1:2" x14ac:dyDescent="0.2">
      <c r="B85" s="231" t="s">
        <v>604</v>
      </c>
    </row>
    <row r="86" spans="1:2" x14ac:dyDescent="0.2">
      <c r="B86" s="231" t="s">
        <v>605</v>
      </c>
    </row>
    <row r="87" spans="1:2" x14ac:dyDescent="0.2">
      <c r="B87" s="231" t="s">
        <v>606</v>
      </c>
    </row>
    <row r="88" spans="1:2" x14ac:dyDescent="0.2">
      <c r="B88" s="231" t="s">
        <v>607</v>
      </c>
    </row>
    <row r="89" spans="1:2" x14ac:dyDescent="0.2">
      <c r="B89" s="231" t="s">
        <v>608</v>
      </c>
    </row>
    <row r="90" spans="1:2" x14ac:dyDescent="0.2">
      <c r="B90" s="231" t="s">
        <v>609</v>
      </c>
    </row>
    <row r="91" spans="1:2" x14ac:dyDescent="0.2">
      <c r="B91" s="231" t="s">
        <v>610</v>
      </c>
    </row>
    <row r="92" spans="1:2" x14ac:dyDescent="0.2">
      <c r="B92" s="231" t="s">
        <v>611</v>
      </c>
    </row>
    <row r="93" spans="1:2" x14ac:dyDescent="0.2">
      <c r="B93" s="231" t="s">
        <v>612</v>
      </c>
    </row>
    <row r="94" spans="1:2" x14ac:dyDescent="0.2">
      <c r="B94" s="231" t="s">
        <v>613</v>
      </c>
    </row>
    <row r="95" spans="1:2" x14ac:dyDescent="0.2">
      <c r="B95" s="231" t="s">
        <v>614</v>
      </c>
    </row>
    <row r="96" spans="1:2" x14ac:dyDescent="0.2">
      <c r="B96" s="231" t="s">
        <v>615</v>
      </c>
    </row>
    <row r="97" spans="2:2" x14ac:dyDescent="0.2">
      <c r="B97" s="231" t="s">
        <v>616</v>
      </c>
    </row>
    <row r="98" spans="2:2" x14ac:dyDescent="0.2">
      <c r="B98" s="231" t="s">
        <v>617</v>
      </c>
    </row>
    <row r="99" spans="2:2" x14ac:dyDescent="0.2">
      <c r="B99" s="231" t="s">
        <v>618</v>
      </c>
    </row>
    <row r="100" spans="2:2" x14ac:dyDescent="0.2">
      <c r="B100" s="231" t="s">
        <v>619</v>
      </c>
    </row>
    <row r="101" spans="2:2" x14ac:dyDescent="0.2">
      <c r="B101" s="231" t="s">
        <v>620</v>
      </c>
    </row>
    <row r="102" spans="2:2" x14ac:dyDescent="0.2">
      <c r="B102" s="231" t="s">
        <v>621</v>
      </c>
    </row>
    <row r="103" spans="2:2" x14ac:dyDescent="0.2">
      <c r="B103" s="231" t="s">
        <v>622</v>
      </c>
    </row>
    <row r="104" spans="2:2" x14ac:dyDescent="0.2">
      <c r="B104" s="231" t="s">
        <v>623</v>
      </c>
    </row>
    <row r="105" spans="2:2" x14ac:dyDescent="0.2">
      <c r="B105" s="231" t="s">
        <v>624</v>
      </c>
    </row>
    <row r="106" spans="2:2" x14ac:dyDescent="0.2">
      <c r="B106" s="231" t="s">
        <v>625</v>
      </c>
    </row>
    <row r="107" spans="2:2" x14ac:dyDescent="0.2">
      <c r="B107" s="231" t="s">
        <v>626</v>
      </c>
    </row>
    <row r="108" spans="2:2" x14ac:dyDescent="0.2">
      <c r="B108" s="231" t="s">
        <v>627</v>
      </c>
    </row>
    <row r="109" spans="2:2" x14ac:dyDescent="0.2">
      <c r="B109" s="231" t="s">
        <v>628</v>
      </c>
    </row>
    <row r="110" spans="2:2" x14ac:dyDescent="0.2">
      <c r="B110" s="231" t="s">
        <v>629</v>
      </c>
    </row>
    <row r="111" spans="2:2" x14ac:dyDescent="0.2">
      <c r="B111" s="231" t="s">
        <v>563</v>
      </c>
    </row>
    <row r="112" spans="2:2" x14ac:dyDescent="0.2">
      <c r="B112" s="231" t="s">
        <v>630</v>
      </c>
    </row>
    <row r="113" spans="1:2" x14ac:dyDescent="0.2">
      <c r="B113" s="231" t="s">
        <v>631</v>
      </c>
    </row>
    <row r="114" spans="1:2" x14ac:dyDescent="0.2">
      <c r="B114" s="231" t="s">
        <v>632</v>
      </c>
    </row>
    <row r="115" spans="1:2" x14ac:dyDescent="0.2">
      <c r="B115" s="231" t="s">
        <v>633</v>
      </c>
    </row>
    <row r="116" spans="1:2" x14ac:dyDescent="0.2">
      <c r="B116" s="231" t="s">
        <v>634</v>
      </c>
    </row>
    <row r="117" spans="1:2" x14ac:dyDescent="0.2">
      <c r="B117" s="231" t="s">
        <v>635</v>
      </c>
    </row>
    <row r="118" spans="1:2" x14ac:dyDescent="0.2">
      <c r="B118" s="231" t="s">
        <v>636</v>
      </c>
    </row>
    <row r="119" spans="1:2" x14ac:dyDescent="0.2">
      <c r="B119" s="231" t="s">
        <v>637</v>
      </c>
    </row>
    <row r="120" spans="1:2" x14ac:dyDescent="0.2">
      <c r="B120" s="231" t="s">
        <v>638</v>
      </c>
    </row>
    <row r="121" spans="1:2" x14ac:dyDescent="0.2">
      <c r="B121" s="231" t="s">
        <v>639</v>
      </c>
    </row>
    <row r="122" spans="1:2" x14ac:dyDescent="0.2">
      <c r="A122" s="230" t="s">
        <v>723</v>
      </c>
    </row>
    <row r="123" spans="1:2" ht="22.5" x14ac:dyDescent="0.2">
      <c r="B123" s="231" t="s">
        <v>640</v>
      </c>
    </row>
    <row r="124" spans="1:2" x14ac:dyDescent="0.2">
      <c r="B124" s="231" t="s">
        <v>641</v>
      </c>
    </row>
    <row r="125" spans="1:2" x14ac:dyDescent="0.2">
      <c r="B125" s="231" t="s">
        <v>642</v>
      </c>
    </row>
    <row r="126" spans="1:2" ht="22.5" x14ac:dyDescent="0.2">
      <c r="B126" s="231" t="s">
        <v>643</v>
      </c>
    </row>
    <row r="127" spans="1:2" x14ac:dyDescent="0.2">
      <c r="A127" s="230" t="s">
        <v>724</v>
      </c>
    </row>
    <row r="128" spans="1:2" x14ac:dyDescent="0.2">
      <c r="B128" s="231" t="s">
        <v>644</v>
      </c>
    </row>
    <row r="129" spans="1:2" x14ac:dyDescent="0.2">
      <c r="A129" s="230" t="s">
        <v>645</v>
      </c>
    </row>
    <row r="130" spans="1:2" x14ac:dyDescent="0.2">
      <c r="A130" s="230" t="s">
        <v>725</v>
      </c>
    </row>
    <row r="131" spans="1:2" x14ac:dyDescent="0.2">
      <c r="B131" s="231" t="s">
        <v>646</v>
      </c>
    </row>
    <row r="132" spans="1:2" x14ac:dyDescent="0.2">
      <c r="B132" s="231" t="s">
        <v>647</v>
      </c>
    </row>
    <row r="133" spans="1:2" x14ac:dyDescent="0.2">
      <c r="B133" s="231" t="s">
        <v>648</v>
      </c>
    </row>
    <row r="134" spans="1:2" x14ac:dyDescent="0.2">
      <c r="B134" s="231" t="s">
        <v>649</v>
      </c>
    </row>
    <row r="135" spans="1:2" x14ac:dyDescent="0.2">
      <c r="B135" s="231" t="s">
        <v>650</v>
      </c>
    </row>
    <row r="136" spans="1:2" x14ac:dyDescent="0.2">
      <c r="B136" s="231" t="s">
        <v>651</v>
      </c>
    </row>
    <row r="137" spans="1:2" x14ac:dyDescent="0.2">
      <c r="B137" s="231" t="s">
        <v>652</v>
      </c>
    </row>
    <row r="138" spans="1:2" x14ac:dyDescent="0.2">
      <c r="B138" s="231" t="s">
        <v>653</v>
      </c>
    </row>
    <row r="139" spans="1:2" x14ac:dyDescent="0.2">
      <c r="A139" s="230" t="s">
        <v>726</v>
      </c>
    </row>
    <row r="140" spans="1:2" x14ac:dyDescent="0.2">
      <c r="B140" s="231" t="s">
        <v>654</v>
      </c>
    </row>
    <row r="141" spans="1:2" x14ac:dyDescent="0.2">
      <c r="B141" s="231" t="s">
        <v>655</v>
      </c>
    </row>
    <row r="142" spans="1:2" x14ac:dyDescent="0.2">
      <c r="B142" s="231" t="s">
        <v>656</v>
      </c>
    </row>
    <row r="143" spans="1:2" x14ac:dyDescent="0.2">
      <c r="B143" s="231" t="s">
        <v>657</v>
      </c>
    </row>
    <row r="144" spans="1:2" x14ac:dyDescent="0.2">
      <c r="B144" s="231" t="s">
        <v>658</v>
      </c>
    </row>
    <row r="145" spans="1:2" x14ac:dyDescent="0.2">
      <c r="B145" s="231" t="s">
        <v>659</v>
      </c>
    </row>
    <row r="146" spans="1:2" x14ac:dyDescent="0.2">
      <c r="B146" s="231" t="s">
        <v>660</v>
      </c>
    </row>
    <row r="147" spans="1:2" x14ac:dyDescent="0.2">
      <c r="B147" s="231" t="s">
        <v>661</v>
      </c>
    </row>
    <row r="148" spans="1:2" x14ac:dyDescent="0.2">
      <c r="B148" s="231" t="s">
        <v>662</v>
      </c>
    </row>
    <row r="149" spans="1:2" ht="22.5" x14ac:dyDescent="0.2">
      <c r="B149" s="231" t="s">
        <v>663</v>
      </c>
    </row>
    <row r="150" spans="1:2" ht="22.5" x14ac:dyDescent="0.2">
      <c r="B150" s="231" t="s">
        <v>664</v>
      </c>
    </row>
    <row r="151" spans="1:2" x14ac:dyDescent="0.2">
      <c r="B151" s="231" t="s">
        <v>665</v>
      </c>
    </row>
    <row r="152" spans="1:2" ht="22.5" x14ac:dyDescent="0.2">
      <c r="B152" s="231" t="s">
        <v>666</v>
      </c>
    </row>
    <row r="153" spans="1:2" x14ac:dyDescent="0.2">
      <c r="B153" s="231" t="s">
        <v>667</v>
      </c>
    </row>
    <row r="154" spans="1:2" x14ac:dyDescent="0.2">
      <c r="B154" s="231" t="s">
        <v>668</v>
      </c>
    </row>
    <row r="155" spans="1:2" x14ac:dyDescent="0.2">
      <c r="B155" s="231" t="s">
        <v>669</v>
      </c>
    </row>
    <row r="156" spans="1:2" x14ac:dyDescent="0.2">
      <c r="A156" s="230" t="s">
        <v>670</v>
      </c>
    </row>
    <row r="157" spans="1:2" x14ac:dyDescent="0.2">
      <c r="A157" s="230" t="s">
        <v>727</v>
      </c>
    </row>
    <row r="158" spans="1:2" x14ac:dyDescent="0.2">
      <c r="B158" s="231" t="s">
        <v>671</v>
      </c>
    </row>
    <row r="159" spans="1:2" x14ac:dyDescent="0.2">
      <c r="B159" s="231" t="s">
        <v>672</v>
      </c>
    </row>
    <row r="160" spans="1:2" x14ac:dyDescent="0.2">
      <c r="B160" s="231" t="s">
        <v>673</v>
      </c>
    </row>
    <row r="161" spans="1:2" x14ac:dyDescent="0.2">
      <c r="A161" s="230" t="s">
        <v>728</v>
      </c>
    </row>
    <row r="162" spans="1:2" ht="22.5" x14ac:dyDescent="0.2">
      <c r="B162" s="231" t="s">
        <v>674</v>
      </c>
    </row>
    <row r="163" spans="1:2" ht="22.5" x14ac:dyDescent="0.2">
      <c r="B163" s="231" t="s">
        <v>675</v>
      </c>
    </row>
    <row r="164" spans="1:2" ht="22.5" x14ac:dyDescent="0.2">
      <c r="B164" s="231" t="s">
        <v>676</v>
      </c>
    </row>
    <row r="165" spans="1:2" ht="22.5" x14ac:dyDescent="0.2">
      <c r="B165" s="231" t="s">
        <v>677</v>
      </c>
    </row>
    <row r="166" spans="1:2" x14ac:dyDescent="0.2">
      <c r="B166" s="231" t="s">
        <v>678</v>
      </c>
    </row>
    <row r="167" spans="1:2" ht="22.5" x14ac:dyDescent="0.2">
      <c r="B167" s="231" t="s">
        <v>679</v>
      </c>
    </row>
    <row r="168" spans="1:2" ht="22.5" x14ac:dyDescent="0.2">
      <c r="B168" s="231" t="s">
        <v>680</v>
      </c>
    </row>
    <row r="169" spans="1:2" ht="22.5" x14ac:dyDescent="0.2">
      <c r="B169" s="231" t="s">
        <v>681</v>
      </c>
    </row>
    <row r="170" spans="1:2" ht="22.5" x14ac:dyDescent="0.2">
      <c r="B170" s="231" t="s">
        <v>682</v>
      </c>
    </row>
    <row r="171" spans="1:2" ht="22.5" x14ac:dyDescent="0.2">
      <c r="B171" s="231" t="s">
        <v>683</v>
      </c>
    </row>
    <row r="172" spans="1:2" x14ac:dyDescent="0.2">
      <c r="B172" s="231" t="s">
        <v>684</v>
      </c>
    </row>
    <row r="173" spans="1:2" x14ac:dyDescent="0.2">
      <c r="A173" s="230" t="s">
        <v>685</v>
      </c>
    </row>
    <row r="174" spans="1:2" x14ac:dyDescent="0.2">
      <c r="A174" s="230" t="s">
        <v>729</v>
      </c>
    </row>
    <row r="175" spans="1:2" x14ac:dyDescent="0.2">
      <c r="B175" s="231" t="s">
        <v>686</v>
      </c>
    </row>
    <row r="176" spans="1:2" x14ac:dyDescent="0.2">
      <c r="B176" s="231" t="s">
        <v>687</v>
      </c>
    </row>
    <row r="177" spans="1:2" x14ac:dyDescent="0.2">
      <c r="B177" s="231" t="s">
        <v>688</v>
      </c>
    </row>
    <row r="178" spans="1:2" x14ac:dyDescent="0.2">
      <c r="A178" s="230" t="s">
        <v>730</v>
      </c>
    </row>
    <row r="179" spans="1:2" x14ac:dyDescent="0.2">
      <c r="B179" s="231" t="s">
        <v>689</v>
      </c>
    </row>
    <row r="180" spans="1:2" x14ac:dyDescent="0.2">
      <c r="B180" s="231" t="s">
        <v>690</v>
      </c>
    </row>
    <row r="181" spans="1:2" x14ac:dyDescent="0.2">
      <c r="A181" s="230" t="s">
        <v>731</v>
      </c>
    </row>
    <row r="182" spans="1:2" x14ac:dyDescent="0.2">
      <c r="B182" s="231" t="s">
        <v>691</v>
      </c>
    </row>
    <row r="183" spans="1:2" x14ac:dyDescent="0.2">
      <c r="B183" s="231" t="s">
        <v>692</v>
      </c>
    </row>
    <row r="184" spans="1:2" x14ac:dyDescent="0.2">
      <c r="A184" s="230" t="s">
        <v>693</v>
      </c>
    </row>
    <row r="185" spans="1:2" x14ac:dyDescent="0.2">
      <c r="A185" s="230" t="s">
        <v>732</v>
      </c>
    </row>
    <row r="186" spans="1:2" x14ac:dyDescent="0.2">
      <c r="B186" s="231" t="s">
        <v>694</v>
      </c>
    </row>
    <row r="187" spans="1:2" x14ac:dyDescent="0.2">
      <c r="A187" s="230" t="s">
        <v>733</v>
      </c>
    </row>
    <row r="188" spans="1:2" x14ac:dyDescent="0.2">
      <c r="B188" s="231" t="s">
        <v>695</v>
      </c>
    </row>
    <row r="189" spans="1:2" x14ac:dyDescent="0.2">
      <c r="A189" s="230" t="s">
        <v>696</v>
      </c>
    </row>
    <row r="190" spans="1:2" x14ac:dyDescent="0.2">
      <c r="A190" s="230" t="s">
        <v>734</v>
      </c>
    </row>
    <row r="191" spans="1:2" x14ac:dyDescent="0.2">
      <c r="B191" s="231" t="s">
        <v>697</v>
      </c>
    </row>
    <row r="192" spans="1:2" x14ac:dyDescent="0.2">
      <c r="A192" s="230" t="s">
        <v>735</v>
      </c>
    </row>
    <row r="193" spans="2:2" x14ac:dyDescent="0.2">
      <c r="B193" s="231" t="s">
        <v>698</v>
      </c>
    </row>
    <row r="194" spans="2:2" x14ac:dyDescent="0.2">
      <c r="B194" s="231" t="s">
        <v>699</v>
      </c>
    </row>
    <row r="195" spans="2:2" x14ac:dyDescent="0.2">
      <c r="B195" s="231" t="s">
        <v>700</v>
      </c>
    </row>
    <row r="196" spans="2:2" x14ac:dyDescent="0.2">
      <c r="B196" s="231" t="s">
        <v>701</v>
      </c>
    </row>
    <row r="197" spans="2:2" x14ac:dyDescent="0.2">
      <c r="B197" s="231" t="s">
        <v>702</v>
      </c>
    </row>
    <row r="198" spans="2:2" x14ac:dyDescent="0.2">
      <c r="B198" s="231" t="s">
        <v>703</v>
      </c>
    </row>
    <row r="199" spans="2:2" x14ac:dyDescent="0.2">
      <c r="B199" s="231" t="s">
        <v>704</v>
      </c>
    </row>
    <row r="200" spans="2:2" ht="22.5" x14ac:dyDescent="0.2">
      <c r="B200" s="231" t="s">
        <v>705</v>
      </c>
    </row>
    <row r="201" spans="2:2" x14ac:dyDescent="0.2">
      <c r="B201" s="231" t="s">
        <v>706</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1"/>
  <dimension ref="A1:K140"/>
  <sheetViews>
    <sheetView topLeftCell="A2" zoomScale="84" zoomScaleNormal="84" workbookViewId="0">
      <selection activeCell="B8" sqref="B8"/>
    </sheetView>
  </sheetViews>
  <sheetFormatPr baseColWidth="10" defaultColWidth="11.42578125" defaultRowHeight="56.25" customHeight="1" x14ac:dyDescent="0.25"/>
  <cols>
    <col min="1" max="2" width="25.85546875" style="22" customWidth="1"/>
    <col min="3" max="3" width="31" style="22" customWidth="1"/>
    <col min="4" max="5" width="25.85546875" style="22" customWidth="1"/>
    <col min="6" max="6" width="46.85546875" style="9" customWidth="1"/>
    <col min="7" max="7" width="72" style="9" customWidth="1"/>
    <col min="8" max="8" width="38.42578125" style="9" customWidth="1"/>
    <col min="9" max="9" width="64.85546875" style="9" customWidth="1"/>
    <col min="10" max="10" width="38.28515625" style="9" customWidth="1"/>
    <col min="11" max="11" width="38.28515625" style="22" customWidth="1"/>
    <col min="12" max="16384" width="11.42578125" style="9"/>
  </cols>
  <sheetData>
    <row r="1" spans="1:11" ht="56.25" customHeight="1" x14ac:dyDescent="0.25">
      <c r="A1" s="142" t="s">
        <v>844</v>
      </c>
      <c r="B1" s="142" t="s">
        <v>847</v>
      </c>
      <c r="C1" s="142" t="s">
        <v>379</v>
      </c>
      <c r="E1" s="29"/>
      <c r="F1" s="2" t="s">
        <v>0</v>
      </c>
      <c r="G1" s="2" t="s">
        <v>1</v>
      </c>
      <c r="H1" s="2"/>
      <c r="I1" s="2" t="s">
        <v>1</v>
      </c>
      <c r="J1" s="2" t="s">
        <v>2</v>
      </c>
      <c r="K1" s="33"/>
    </row>
    <row r="2" spans="1:11" ht="92.25" customHeight="1" x14ac:dyDescent="0.25">
      <c r="A2" s="134" t="s">
        <v>471</v>
      </c>
      <c r="B2" s="144" t="s">
        <v>845</v>
      </c>
      <c r="C2" s="134" t="s">
        <v>841</v>
      </c>
      <c r="D2" s="9"/>
      <c r="E2" s="131"/>
      <c r="F2" s="23" t="s">
        <v>838</v>
      </c>
      <c r="H2" s="23"/>
      <c r="I2" s="13" t="s">
        <v>3</v>
      </c>
      <c r="J2" s="120" t="s">
        <v>4</v>
      </c>
      <c r="K2" s="35"/>
    </row>
    <row r="3" spans="1:11" ht="56.25" customHeight="1" x14ac:dyDescent="0.25">
      <c r="A3" s="134" t="s">
        <v>9</v>
      </c>
      <c r="B3" s="134" t="s">
        <v>846</v>
      </c>
      <c r="C3" s="134" t="s">
        <v>380</v>
      </c>
      <c r="D3" s="9"/>
      <c r="E3" s="132"/>
      <c r="F3" s="32" t="s">
        <v>324</v>
      </c>
      <c r="H3" s="32"/>
      <c r="I3" s="13" t="s">
        <v>3</v>
      </c>
      <c r="J3" s="120" t="s">
        <v>162</v>
      </c>
      <c r="K3" s="35"/>
    </row>
    <row r="4" spans="1:11" ht="56.25" customHeight="1" x14ac:dyDescent="0.25">
      <c r="A4" s="134" t="s">
        <v>473</v>
      </c>
      <c r="B4" s="134"/>
      <c r="C4" s="134" t="s">
        <v>849</v>
      </c>
      <c r="D4" s="9"/>
      <c r="E4" s="132"/>
      <c r="F4" s="32"/>
      <c r="H4" s="32"/>
      <c r="I4" s="13"/>
      <c r="J4" s="136"/>
      <c r="K4" s="35"/>
    </row>
    <row r="5" spans="1:11" ht="56.25" customHeight="1" x14ac:dyDescent="0.25">
      <c r="A5" s="134" t="s">
        <v>843</v>
      </c>
      <c r="B5" s="134"/>
      <c r="C5" s="134" t="s">
        <v>848</v>
      </c>
      <c r="D5" s="9"/>
      <c r="E5" s="132"/>
      <c r="F5" s="32"/>
      <c r="H5" s="32"/>
      <c r="I5" s="13"/>
      <c r="J5" s="136"/>
      <c r="K5" s="35"/>
    </row>
    <row r="6" spans="1:11" ht="56.25" customHeight="1" x14ac:dyDescent="0.25">
      <c r="A6" s="134"/>
      <c r="B6" s="145"/>
      <c r="C6" s="134" t="s">
        <v>842</v>
      </c>
      <c r="D6" s="9"/>
      <c r="E6" s="132"/>
      <c r="F6" s="32"/>
      <c r="H6" s="32"/>
      <c r="I6" s="13"/>
      <c r="J6" s="136"/>
      <c r="K6" s="35"/>
    </row>
    <row r="7" spans="1:11" ht="56.25" customHeight="1" x14ac:dyDescent="0.25">
      <c r="J7" s="1" t="s">
        <v>176</v>
      </c>
      <c r="K7" s="38"/>
    </row>
    <row r="8" spans="1:11" ht="56.25" customHeight="1" x14ac:dyDescent="0.25">
      <c r="J8" s="1" t="s">
        <v>177</v>
      </c>
      <c r="K8" s="38"/>
    </row>
    <row r="9" spans="1:11" ht="56.25" customHeight="1" x14ac:dyDescent="0.25">
      <c r="A9" s="63"/>
      <c r="B9" s="63"/>
      <c r="C9" s="63"/>
      <c r="D9" s="63"/>
      <c r="E9" s="63"/>
      <c r="F9" s="24"/>
      <c r="H9" s="63"/>
      <c r="J9" s="1" t="s">
        <v>179</v>
      </c>
      <c r="K9" s="38"/>
    </row>
    <row r="10" spans="1:11" ht="56.25" customHeight="1" x14ac:dyDescent="0.25">
      <c r="J10" s="1" t="s">
        <v>180</v>
      </c>
      <c r="K10" s="38"/>
    </row>
    <row r="11" spans="1:11" ht="56.25" customHeight="1" x14ac:dyDescent="0.25">
      <c r="A11" s="63"/>
      <c r="B11" s="63"/>
      <c r="C11" s="63"/>
      <c r="D11" s="63"/>
      <c r="E11" s="63"/>
      <c r="H11" s="63"/>
      <c r="J11" s="1" t="s">
        <v>181</v>
      </c>
      <c r="K11" s="38"/>
    </row>
    <row r="12" spans="1:11" ht="56.25" customHeight="1" x14ac:dyDescent="0.25">
      <c r="J12" s="1" t="s">
        <v>182</v>
      </c>
      <c r="K12" s="38"/>
    </row>
    <row r="13" spans="1:11" ht="56.25" customHeight="1" x14ac:dyDescent="0.25">
      <c r="J13" s="1" t="s">
        <v>186</v>
      </c>
      <c r="K13" s="38"/>
    </row>
    <row r="14" spans="1:11" ht="56.25" customHeight="1" x14ac:dyDescent="0.25">
      <c r="J14" s="1" t="s">
        <v>187</v>
      </c>
      <c r="K14" s="38"/>
    </row>
    <row r="15" spans="1:11" ht="56.25" customHeight="1" x14ac:dyDescent="0.25">
      <c r="F15" s="25"/>
      <c r="J15" s="1" t="s">
        <v>190</v>
      </c>
      <c r="K15" s="38"/>
    </row>
    <row r="16" spans="1:11" ht="56.25" customHeight="1" x14ac:dyDescent="0.25">
      <c r="A16" s="63"/>
      <c r="B16" s="63"/>
      <c r="C16" s="63"/>
      <c r="D16" s="63"/>
      <c r="E16" s="63"/>
      <c r="H16" s="63"/>
      <c r="J16" s="1" t="s">
        <v>192</v>
      </c>
      <c r="K16" s="38"/>
    </row>
    <row r="17" spans="1:11" ht="56.25" customHeight="1" x14ac:dyDescent="0.25">
      <c r="A17" s="63"/>
      <c r="B17" s="63"/>
      <c r="C17" s="63"/>
      <c r="D17" s="63"/>
      <c r="E17" s="63"/>
      <c r="H17" s="63"/>
      <c r="J17" s="1" t="s">
        <v>193</v>
      </c>
      <c r="K17" s="38"/>
    </row>
    <row r="18" spans="1:11" ht="56.25" customHeight="1" x14ac:dyDescent="0.25">
      <c r="A18" s="63"/>
      <c r="B18" s="63"/>
      <c r="C18" s="63"/>
      <c r="D18" s="63"/>
      <c r="E18" s="63"/>
      <c r="H18" s="63"/>
      <c r="J18" s="1" t="s">
        <v>194</v>
      </c>
      <c r="K18" s="38"/>
    </row>
    <row r="19" spans="1:11" ht="56.25" customHeight="1" x14ac:dyDescent="0.25">
      <c r="A19" s="63"/>
      <c r="B19" s="63"/>
      <c r="C19" s="63"/>
      <c r="D19" s="63"/>
      <c r="E19" s="63"/>
      <c r="H19" s="63"/>
      <c r="J19" s="1" t="s">
        <v>227</v>
      </c>
      <c r="K19" s="38"/>
    </row>
    <row r="20" spans="1:11" ht="56.25" customHeight="1" x14ac:dyDescent="0.25">
      <c r="A20" s="63"/>
      <c r="B20" s="63"/>
      <c r="C20" s="63"/>
      <c r="D20" s="63"/>
      <c r="E20" s="63"/>
      <c r="H20" s="63"/>
      <c r="J20" s="1" t="s">
        <v>248</v>
      </c>
      <c r="K20" s="38"/>
    </row>
    <row r="21" spans="1:11" ht="56.25" customHeight="1" x14ac:dyDescent="0.25">
      <c r="A21" s="63"/>
      <c r="B21" s="63"/>
      <c r="C21" s="63"/>
      <c r="D21" s="63"/>
      <c r="E21" s="63"/>
      <c r="F21" s="24"/>
      <c r="H21" s="63"/>
      <c r="J21" s="1" t="s">
        <v>228</v>
      </c>
      <c r="K21" s="38"/>
    </row>
    <row r="22" spans="1:11" ht="56.25" customHeight="1" x14ac:dyDescent="0.25">
      <c r="J22" s="1" t="s">
        <v>236</v>
      </c>
      <c r="K22" s="38"/>
    </row>
    <row r="23" spans="1:11" ht="56.25" customHeight="1" x14ac:dyDescent="0.25">
      <c r="F23" s="25"/>
      <c r="J23" s="1" t="s">
        <v>309</v>
      </c>
      <c r="K23" s="38"/>
    </row>
    <row r="24" spans="1:11" ht="56.25" customHeight="1" x14ac:dyDescent="0.25">
      <c r="J24" s="1" t="s">
        <v>314</v>
      </c>
      <c r="K24" s="38"/>
    </row>
    <row r="25" spans="1:11" ht="56.25" customHeight="1" x14ac:dyDescent="0.25">
      <c r="A25" s="63"/>
      <c r="B25" s="63"/>
      <c r="C25" s="63"/>
      <c r="D25" s="63"/>
      <c r="E25" s="63"/>
      <c r="H25" s="63"/>
      <c r="J25" s="120" t="s">
        <v>252</v>
      </c>
      <c r="K25" s="35"/>
    </row>
    <row r="26" spans="1:11" ht="56.25" customHeight="1" x14ac:dyDescent="0.25">
      <c r="J26" s="120" t="s">
        <v>253</v>
      </c>
      <c r="K26" s="35"/>
    </row>
    <row r="27" spans="1:11" ht="56.25" customHeight="1" x14ac:dyDescent="0.25">
      <c r="J27" s="120" t="s">
        <v>254</v>
      </c>
      <c r="K27" s="35"/>
    </row>
    <row r="28" spans="1:11" ht="56.25" customHeight="1" x14ac:dyDescent="0.25">
      <c r="F28" s="24"/>
      <c r="J28" s="120" t="s">
        <v>255</v>
      </c>
      <c r="K28" s="35"/>
    </row>
    <row r="29" spans="1:11" ht="56.25" customHeight="1" x14ac:dyDescent="0.25">
      <c r="A29" s="63"/>
      <c r="B29" s="63"/>
      <c r="C29" s="63"/>
      <c r="D29" s="63"/>
      <c r="E29" s="63"/>
      <c r="F29" s="24"/>
      <c r="H29" s="63"/>
      <c r="J29" s="120" t="s">
        <v>312</v>
      </c>
      <c r="K29" s="35"/>
    </row>
    <row r="30" spans="1:11" ht="56.25" customHeight="1" x14ac:dyDescent="0.25">
      <c r="A30" s="63"/>
      <c r="B30" s="63"/>
      <c r="C30" s="63"/>
      <c r="D30" s="63"/>
      <c r="E30" s="63"/>
      <c r="F30" s="24"/>
      <c r="H30" s="63"/>
      <c r="J30" s="120" t="s">
        <v>172</v>
      </c>
      <c r="K30" s="35"/>
    </row>
    <row r="31" spans="1:11" ht="56.25" customHeight="1" x14ac:dyDescent="0.25">
      <c r="A31" s="63"/>
      <c r="B31" s="63"/>
      <c r="C31" s="63"/>
      <c r="D31" s="63"/>
      <c r="E31" s="63"/>
      <c r="F31" s="24"/>
      <c r="H31" s="63"/>
      <c r="J31" s="120" t="s">
        <v>234</v>
      </c>
      <c r="K31" s="35"/>
    </row>
    <row r="32" spans="1:11" ht="56.25" customHeight="1" x14ac:dyDescent="0.25">
      <c r="A32" s="63"/>
      <c r="B32" s="63"/>
      <c r="C32" s="63"/>
      <c r="D32" s="63"/>
      <c r="E32" s="63"/>
      <c r="F32" s="24"/>
      <c r="H32" s="63"/>
      <c r="J32" s="120" t="s">
        <v>64</v>
      </c>
      <c r="K32" s="35"/>
    </row>
    <row r="33" spans="1:11" ht="56.25" customHeight="1" x14ac:dyDescent="0.25">
      <c r="A33" s="63"/>
      <c r="B33" s="63"/>
      <c r="C33" s="63"/>
      <c r="D33" s="63"/>
      <c r="E33" s="63"/>
      <c r="F33" s="24"/>
      <c r="H33" s="63"/>
      <c r="J33" s="121" t="s">
        <v>263</v>
      </c>
      <c r="K33" s="41"/>
    </row>
    <row r="34" spans="1:11" ht="56.25" customHeight="1" x14ac:dyDescent="0.25">
      <c r="J34" s="121" t="s">
        <v>265</v>
      </c>
      <c r="K34" s="41"/>
    </row>
    <row r="35" spans="1:11" ht="56.25" customHeight="1" x14ac:dyDescent="0.25">
      <c r="J35" s="121" t="s">
        <v>261</v>
      </c>
      <c r="K35" s="41"/>
    </row>
    <row r="36" spans="1:11" ht="56.25" customHeight="1" x14ac:dyDescent="0.25">
      <c r="J36" s="121" t="s">
        <v>269</v>
      </c>
      <c r="K36" s="41"/>
    </row>
    <row r="37" spans="1:11" ht="56.25" customHeight="1" x14ac:dyDescent="0.25">
      <c r="A37" s="63"/>
      <c r="B37" s="63"/>
      <c r="C37" s="63"/>
      <c r="D37" s="63"/>
      <c r="E37" s="63"/>
      <c r="F37" s="24"/>
      <c r="H37" s="63"/>
      <c r="J37" s="121" t="s">
        <v>268</v>
      </c>
      <c r="K37" s="41"/>
    </row>
    <row r="38" spans="1:11" ht="56.25" customHeight="1" x14ac:dyDescent="0.25">
      <c r="A38" s="63"/>
      <c r="B38" s="63"/>
      <c r="C38" s="63"/>
      <c r="D38" s="63"/>
      <c r="E38" s="63"/>
      <c r="H38" s="63"/>
      <c r="J38" s="121" t="s">
        <v>271</v>
      </c>
      <c r="K38" s="41"/>
    </row>
    <row r="39" spans="1:11" ht="56.25" customHeight="1" x14ac:dyDescent="0.25">
      <c r="A39" s="63"/>
      <c r="B39" s="63"/>
      <c r="C39" s="63"/>
      <c r="D39" s="63"/>
      <c r="E39" s="63"/>
      <c r="H39" s="63"/>
      <c r="J39" s="121" t="s">
        <v>273</v>
      </c>
      <c r="K39" s="41"/>
    </row>
    <row r="40" spans="1:11" ht="56.25" customHeight="1" x14ac:dyDescent="0.25">
      <c r="A40" s="63"/>
      <c r="B40" s="63"/>
      <c r="C40" s="63"/>
      <c r="D40" s="63"/>
      <c r="E40" s="63"/>
      <c r="H40" s="63"/>
      <c r="J40" s="121" t="s">
        <v>275</v>
      </c>
      <c r="K40" s="41"/>
    </row>
    <row r="41" spans="1:11" ht="56.25" customHeight="1" x14ac:dyDescent="0.25">
      <c r="A41" s="63"/>
      <c r="B41" s="63"/>
      <c r="C41" s="63"/>
      <c r="D41" s="63"/>
      <c r="E41" s="63"/>
      <c r="F41" s="24"/>
      <c r="H41" s="63"/>
      <c r="J41" s="121" t="s">
        <v>277</v>
      </c>
      <c r="K41" s="41"/>
    </row>
    <row r="42" spans="1:11" ht="56.25" customHeight="1" x14ac:dyDescent="0.25">
      <c r="F42" s="24"/>
      <c r="J42" s="120" t="s">
        <v>60</v>
      </c>
      <c r="K42" s="35"/>
    </row>
    <row r="43" spans="1:11" ht="56.25" customHeight="1" x14ac:dyDescent="0.25">
      <c r="F43" s="24"/>
      <c r="J43" s="121" t="s">
        <v>280</v>
      </c>
      <c r="K43" s="41"/>
    </row>
    <row r="44" spans="1:11" ht="56.25" customHeight="1" x14ac:dyDescent="0.25">
      <c r="A44" s="63"/>
      <c r="B44" s="63"/>
      <c r="C44" s="63"/>
      <c r="D44" s="63"/>
      <c r="E44" s="63"/>
      <c r="F44" s="24"/>
      <c r="H44" s="63"/>
      <c r="J44" s="121" t="s">
        <v>303</v>
      </c>
      <c r="K44" s="41"/>
    </row>
    <row r="45" spans="1:11" ht="56.25" customHeight="1" x14ac:dyDescent="0.25">
      <c r="A45" s="63"/>
      <c r="B45" s="63"/>
      <c r="C45" s="63"/>
      <c r="D45" s="63"/>
      <c r="E45" s="63"/>
      <c r="F45" s="25"/>
      <c r="H45" s="63"/>
      <c r="J45" s="121" t="s">
        <v>281</v>
      </c>
      <c r="K45" s="41"/>
    </row>
    <row r="46" spans="1:11" ht="56.25" customHeight="1" x14ac:dyDescent="0.25">
      <c r="A46" s="63"/>
      <c r="B46" s="63"/>
      <c r="C46" s="63"/>
      <c r="D46" s="63"/>
      <c r="E46" s="63"/>
      <c r="H46" s="63"/>
      <c r="J46" s="120" t="s">
        <v>65</v>
      </c>
      <c r="K46" s="35"/>
    </row>
    <row r="47" spans="1:11" ht="56.25" customHeight="1" x14ac:dyDescent="0.25">
      <c r="A47" s="63"/>
      <c r="B47" s="63"/>
      <c r="C47" s="63"/>
      <c r="D47" s="63"/>
      <c r="E47" s="63"/>
      <c r="H47" s="63"/>
      <c r="J47" s="121" t="s">
        <v>282</v>
      </c>
      <c r="K47" s="41"/>
    </row>
    <row r="48" spans="1:11" ht="56.25" customHeight="1" x14ac:dyDescent="0.25">
      <c r="A48" s="63"/>
      <c r="B48" s="63"/>
      <c r="C48" s="63"/>
      <c r="D48" s="63"/>
      <c r="E48" s="63"/>
      <c r="H48" s="63"/>
      <c r="J48" s="121" t="s">
        <v>284</v>
      </c>
      <c r="K48" s="41"/>
    </row>
    <row r="49" spans="1:11" ht="56.25" customHeight="1" x14ac:dyDescent="0.25">
      <c r="A49" s="63"/>
      <c r="B49" s="63"/>
      <c r="C49" s="63"/>
      <c r="D49" s="63"/>
      <c r="E49" s="63"/>
      <c r="F49" s="24"/>
      <c r="H49" s="63"/>
      <c r="J49" s="120" t="s">
        <v>59</v>
      </c>
      <c r="K49" s="35"/>
    </row>
    <row r="50" spans="1:11" ht="56.25" customHeight="1" x14ac:dyDescent="0.25">
      <c r="A50" s="63"/>
      <c r="B50" s="63"/>
      <c r="C50" s="63"/>
      <c r="D50" s="63"/>
      <c r="E50" s="63"/>
      <c r="F50" s="24"/>
      <c r="H50" s="63"/>
      <c r="J50" s="120" t="s">
        <v>61</v>
      </c>
      <c r="K50" s="35"/>
    </row>
    <row r="51" spans="1:11" ht="56.25" customHeight="1" x14ac:dyDescent="0.25">
      <c r="F51" s="24"/>
      <c r="J51" s="1" t="s">
        <v>62</v>
      </c>
      <c r="K51" s="38"/>
    </row>
    <row r="52" spans="1:11" ht="56.25" customHeight="1" x14ac:dyDescent="0.25">
      <c r="F52" s="24"/>
      <c r="J52" s="120" t="s">
        <v>63</v>
      </c>
      <c r="K52" s="35"/>
    </row>
    <row r="53" spans="1:11" ht="56.25" customHeight="1" x14ac:dyDescent="0.25">
      <c r="A53" s="63"/>
      <c r="B53" s="63"/>
      <c r="C53" s="63"/>
      <c r="D53" s="63"/>
      <c r="E53" s="63"/>
      <c r="F53" s="24"/>
      <c r="G53" s="26"/>
      <c r="H53" s="24"/>
      <c r="I53" s="26"/>
      <c r="J53" s="120" t="s">
        <v>66</v>
      </c>
      <c r="K53" s="35"/>
    </row>
    <row r="54" spans="1:11" ht="56.25" customHeight="1" x14ac:dyDescent="0.25">
      <c r="A54" s="63"/>
      <c r="B54" s="63"/>
      <c r="C54" s="63"/>
      <c r="D54" s="63"/>
      <c r="E54" s="63"/>
      <c r="H54" s="63"/>
      <c r="J54" s="120" t="s">
        <v>67</v>
      </c>
      <c r="K54" s="35"/>
    </row>
    <row r="55" spans="1:11" ht="56.25" customHeight="1" x14ac:dyDescent="0.25">
      <c r="A55" s="63"/>
      <c r="B55" s="63"/>
      <c r="C55" s="63"/>
      <c r="D55" s="63"/>
      <c r="E55" s="63"/>
      <c r="H55" s="63"/>
      <c r="J55" s="120" t="s">
        <v>68</v>
      </c>
      <c r="K55" s="35"/>
    </row>
    <row r="56" spans="1:11" ht="56.25" customHeight="1" x14ac:dyDescent="0.25">
      <c r="A56" s="63"/>
      <c r="B56" s="63"/>
      <c r="C56" s="63"/>
      <c r="D56" s="63"/>
      <c r="E56" s="63"/>
      <c r="F56" s="24"/>
      <c r="H56" s="63"/>
      <c r="J56" s="120" t="s">
        <v>69</v>
      </c>
      <c r="K56" s="35"/>
    </row>
    <row r="57" spans="1:11" ht="56.25" customHeight="1" x14ac:dyDescent="0.25">
      <c r="F57" s="24"/>
      <c r="G57" s="14"/>
      <c r="I57" s="14"/>
      <c r="J57" s="120" t="s">
        <v>170</v>
      </c>
      <c r="K57" s="35"/>
    </row>
    <row r="58" spans="1:11" ht="56.25" customHeight="1" x14ac:dyDescent="0.25">
      <c r="F58" s="24"/>
      <c r="G58" s="14"/>
      <c r="I58" s="14"/>
      <c r="J58" s="120" t="s">
        <v>70</v>
      </c>
      <c r="K58" s="35"/>
    </row>
    <row r="59" spans="1:11" ht="56.25" customHeight="1" x14ac:dyDescent="0.25">
      <c r="A59" s="63"/>
      <c r="B59" s="63"/>
      <c r="C59" s="63"/>
      <c r="D59" s="63"/>
      <c r="E59" s="63"/>
      <c r="F59" s="24"/>
      <c r="G59" s="14"/>
      <c r="H59" s="24"/>
      <c r="I59" s="14"/>
      <c r="J59" s="120" t="s">
        <v>71</v>
      </c>
      <c r="K59" s="35"/>
    </row>
    <row r="60" spans="1:11" ht="56.25" customHeight="1" x14ac:dyDescent="0.25">
      <c r="A60" s="63"/>
      <c r="B60" s="63"/>
      <c r="C60" s="63"/>
      <c r="D60" s="63"/>
      <c r="E60" s="63"/>
      <c r="F60" s="24"/>
      <c r="G60" s="26"/>
      <c r="H60" s="24"/>
      <c r="I60" s="26"/>
      <c r="J60" s="120" t="s">
        <v>72</v>
      </c>
      <c r="K60" s="35"/>
    </row>
    <row r="61" spans="1:11" ht="56.25" customHeight="1" x14ac:dyDescent="0.25">
      <c r="A61" s="63"/>
      <c r="B61" s="63"/>
      <c r="C61" s="63"/>
      <c r="D61" s="63"/>
      <c r="E61" s="63"/>
      <c r="F61" s="24"/>
      <c r="H61" s="63"/>
      <c r="J61" s="120" t="s">
        <v>171</v>
      </c>
      <c r="K61" s="35"/>
    </row>
    <row r="62" spans="1:11" ht="56.25" customHeight="1" x14ac:dyDescent="0.25">
      <c r="F62" s="24"/>
      <c r="J62" s="120" t="s">
        <v>73</v>
      </c>
      <c r="K62" s="35"/>
    </row>
    <row r="63" spans="1:11" ht="56.25" customHeight="1" x14ac:dyDescent="0.25">
      <c r="J63" s="120" t="s">
        <v>74</v>
      </c>
      <c r="K63" s="35"/>
    </row>
    <row r="64" spans="1:11" ht="56.25" customHeight="1" x14ac:dyDescent="0.25">
      <c r="A64" s="63"/>
      <c r="B64" s="63"/>
      <c r="C64" s="63"/>
      <c r="D64" s="63"/>
      <c r="E64" s="63"/>
      <c r="H64" s="63"/>
      <c r="J64" s="120" t="s">
        <v>75</v>
      </c>
      <c r="K64" s="35"/>
    </row>
    <row r="65" spans="1:11" ht="56.25" customHeight="1" x14ac:dyDescent="0.25">
      <c r="A65" s="63"/>
      <c r="B65" s="63"/>
      <c r="C65" s="63"/>
      <c r="D65" s="63"/>
      <c r="E65" s="63"/>
      <c r="F65" s="24"/>
      <c r="H65" s="63"/>
      <c r="J65" s="120" t="s">
        <v>76</v>
      </c>
      <c r="K65" s="35"/>
    </row>
    <row r="66" spans="1:11" ht="56.25" customHeight="1" x14ac:dyDescent="0.25">
      <c r="A66" s="63"/>
      <c r="B66" s="63"/>
      <c r="C66" s="63"/>
      <c r="D66" s="63"/>
      <c r="E66" s="63"/>
      <c r="F66" s="24"/>
      <c r="H66" s="63"/>
      <c r="J66" s="120" t="s">
        <v>77</v>
      </c>
      <c r="K66" s="35"/>
    </row>
    <row r="67" spans="1:11" ht="56.25" customHeight="1" x14ac:dyDescent="0.25">
      <c r="A67" s="63"/>
      <c r="B67" s="63"/>
      <c r="C67" s="63"/>
      <c r="D67" s="63"/>
      <c r="E67" s="63"/>
      <c r="F67" s="24"/>
      <c r="H67" s="63"/>
      <c r="J67" s="120" t="s">
        <v>78</v>
      </c>
      <c r="K67" s="35"/>
    </row>
    <row r="68" spans="1:11" ht="56.25" customHeight="1" x14ac:dyDescent="0.25">
      <c r="F68" s="24"/>
      <c r="J68" s="120" t="s">
        <v>79</v>
      </c>
      <c r="K68" s="35"/>
    </row>
    <row r="69" spans="1:11" ht="56.25" customHeight="1" x14ac:dyDescent="0.25">
      <c r="A69" s="63"/>
      <c r="B69" s="63"/>
      <c r="C69" s="63"/>
      <c r="D69" s="63"/>
      <c r="E69" s="63"/>
      <c r="H69" s="63"/>
      <c r="J69" s="120" t="s">
        <v>81</v>
      </c>
      <c r="K69" s="35"/>
    </row>
    <row r="70" spans="1:11" ht="56.25" customHeight="1" x14ac:dyDescent="0.25">
      <c r="A70" s="63"/>
      <c r="B70" s="63"/>
      <c r="C70" s="63"/>
      <c r="D70" s="63"/>
      <c r="E70" s="63"/>
      <c r="H70" s="63"/>
      <c r="J70" s="120" t="s">
        <v>83</v>
      </c>
      <c r="K70" s="35"/>
    </row>
    <row r="71" spans="1:11" ht="56.25" customHeight="1" x14ac:dyDescent="0.25">
      <c r="A71" s="63"/>
      <c r="B71" s="63"/>
      <c r="C71" s="63"/>
      <c r="D71" s="63"/>
      <c r="E71" s="63"/>
      <c r="F71" s="24"/>
      <c r="H71" s="63"/>
      <c r="J71" s="120" t="s">
        <v>85</v>
      </c>
      <c r="K71" s="35"/>
    </row>
    <row r="72" spans="1:11" ht="56.25" customHeight="1" x14ac:dyDescent="0.25">
      <c r="A72" s="63"/>
      <c r="B72" s="63"/>
      <c r="C72" s="63"/>
      <c r="D72" s="63"/>
      <c r="E72" s="63"/>
      <c r="F72" s="24"/>
      <c r="H72" s="63"/>
      <c r="J72" s="120" t="s">
        <v>87</v>
      </c>
      <c r="K72" s="35"/>
    </row>
    <row r="73" spans="1:11" ht="56.25" customHeight="1" x14ac:dyDescent="0.25">
      <c r="A73" s="63"/>
      <c r="B73" s="63"/>
      <c r="C73" s="63"/>
      <c r="D73" s="63"/>
      <c r="E73" s="63"/>
      <c r="F73" s="25"/>
      <c r="H73" s="63"/>
      <c r="J73" s="120" t="s">
        <v>89</v>
      </c>
      <c r="K73" s="35"/>
    </row>
    <row r="74" spans="1:11" ht="56.25" customHeight="1" x14ac:dyDescent="0.25">
      <c r="A74" s="63"/>
      <c r="B74" s="63"/>
      <c r="C74" s="63"/>
      <c r="D74" s="63"/>
      <c r="E74" s="63"/>
      <c r="H74" s="63"/>
      <c r="J74" s="120" t="s">
        <v>90</v>
      </c>
      <c r="K74" s="35"/>
    </row>
    <row r="75" spans="1:11" ht="56.25" customHeight="1" x14ac:dyDescent="0.25">
      <c r="A75" s="63"/>
      <c r="B75" s="63"/>
      <c r="C75" s="63"/>
      <c r="D75" s="63"/>
      <c r="E75" s="63"/>
      <c r="H75" s="63"/>
      <c r="J75" s="120" t="s">
        <v>91</v>
      </c>
      <c r="K75" s="35"/>
    </row>
    <row r="76" spans="1:11" ht="56.25" customHeight="1" x14ac:dyDescent="0.25">
      <c r="A76" s="133"/>
      <c r="B76" s="133"/>
      <c r="C76" s="133"/>
      <c r="D76" s="133"/>
      <c r="E76" s="133"/>
      <c r="F76" s="24"/>
      <c r="G76" s="14"/>
      <c r="H76" s="10"/>
      <c r="I76" s="14"/>
      <c r="J76" s="120" t="s">
        <v>92</v>
      </c>
      <c r="K76" s="35"/>
    </row>
    <row r="77" spans="1:11" ht="56.25" customHeight="1" x14ac:dyDescent="0.25">
      <c r="F77" s="24"/>
      <c r="G77" s="14"/>
      <c r="I77" s="14"/>
      <c r="J77" s="120" t="s">
        <v>94</v>
      </c>
      <c r="K77" s="35"/>
    </row>
    <row r="78" spans="1:11" ht="56.25" customHeight="1" x14ac:dyDescent="0.25">
      <c r="F78" s="24"/>
      <c r="J78" s="120" t="s">
        <v>95</v>
      </c>
      <c r="K78" s="35"/>
    </row>
    <row r="79" spans="1:11" ht="56.25" customHeight="1" x14ac:dyDescent="0.25">
      <c r="F79" s="25"/>
      <c r="J79" s="120" t="s">
        <v>96</v>
      </c>
      <c r="K79" s="35"/>
    </row>
    <row r="80" spans="1:11" ht="56.25" customHeight="1" x14ac:dyDescent="0.25">
      <c r="J80" s="120" t="s">
        <v>97</v>
      </c>
      <c r="K80" s="35"/>
    </row>
    <row r="81" spans="6:11" ht="56.25" customHeight="1" x14ac:dyDescent="0.25">
      <c r="F81" s="24"/>
      <c r="J81" s="1" t="s">
        <v>98</v>
      </c>
      <c r="K81" s="38"/>
    </row>
    <row r="82" spans="6:11" ht="56.25" customHeight="1" x14ac:dyDescent="0.25">
      <c r="F82" s="24"/>
      <c r="J82" s="120" t="s">
        <v>99</v>
      </c>
      <c r="K82" s="35"/>
    </row>
    <row r="83" spans="6:11" ht="56.25" customHeight="1" x14ac:dyDescent="0.25">
      <c r="F83" s="24"/>
      <c r="G83" s="14"/>
      <c r="I83" s="14"/>
      <c r="J83" s="1" t="s">
        <v>100</v>
      </c>
      <c r="K83" s="38"/>
    </row>
    <row r="84" spans="6:11" ht="56.25" customHeight="1" x14ac:dyDescent="0.25">
      <c r="F84" s="24"/>
      <c r="G84" s="26"/>
      <c r="I84" s="26"/>
      <c r="J84" s="1" t="s">
        <v>101</v>
      </c>
      <c r="K84" s="38"/>
    </row>
    <row r="85" spans="6:11" ht="56.25" customHeight="1" x14ac:dyDescent="0.25">
      <c r="F85" s="24"/>
      <c r="J85" s="1" t="s">
        <v>102</v>
      </c>
      <c r="K85" s="38"/>
    </row>
    <row r="86" spans="6:11" ht="56.25" customHeight="1" x14ac:dyDescent="0.25">
      <c r="F86" s="24"/>
      <c r="J86" s="1" t="s">
        <v>103</v>
      </c>
      <c r="K86" s="38"/>
    </row>
    <row r="87" spans="6:11" ht="56.25" customHeight="1" x14ac:dyDescent="0.25">
      <c r="F87" s="25"/>
      <c r="J87" s="1" t="s">
        <v>104</v>
      </c>
      <c r="K87" s="38"/>
    </row>
    <row r="88" spans="6:11" ht="56.25" customHeight="1" x14ac:dyDescent="0.25">
      <c r="F88" s="10"/>
      <c r="J88" s="1" t="s">
        <v>105</v>
      </c>
      <c r="K88" s="38"/>
    </row>
    <row r="89" spans="6:11" ht="56.25" customHeight="1" x14ac:dyDescent="0.25">
      <c r="J89" s="1" t="s">
        <v>175</v>
      </c>
      <c r="K89" s="38"/>
    </row>
    <row r="90" spans="6:11" ht="56.25" customHeight="1" x14ac:dyDescent="0.25">
      <c r="G90" s="26"/>
      <c r="I90" s="26"/>
      <c r="J90" s="1" t="s">
        <v>106</v>
      </c>
      <c r="K90" s="38"/>
    </row>
    <row r="91" spans="6:11" ht="56.25" customHeight="1" x14ac:dyDescent="0.25">
      <c r="J91" s="1" t="s">
        <v>185</v>
      </c>
      <c r="K91" s="38"/>
    </row>
    <row r="92" spans="6:11" ht="56.25" customHeight="1" x14ac:dyDescent="0.25">
      <c r="J92" s="1" t="s">
        <v>178</v>
      </c>
      <c r="K92" s="38"/>
    </row>
    <row r="93" spans="6:11" ht="56.25" customHeight="1" x14ac:dyDescent="0.25">
      <c r="J93" s="1" t="s">
        <v>108</v>
      </c>
      <c r="K93" s="38"/>
    </row>
    <row r="94" spans="6:11" ht="56.25" customHeight="1" x14ac:dyDescent="0.25">
      <c r="J94" s="1" t="s">
        <v>109</v>
      </c>
      <c r="K94" s="38"/>
    </row>
    <row r="95" spans="6:11" ht="56.25" customHeight="1" x14ac:dyDescent="0.25">
      <c r="J95" s="1" t="s">
        <v>110</v>
      </c>
      <c r="K95" s="38"/>
    </row>
    <row r="96" spans="6:11" ht="56.25" customHeight="1" x14ac:dyDescent="0.25">
      <c r="G96" s="14"/>
      <c r="I96" s="14"/>
      <c r="J96" s="1" t="s">
        <v>111</v>
      </c>
      <c r="K96" s="38"/>
    </row>
    <row r="97" spans="7:11" ht="56.25" customHeight="1" x14ac:dyDescent="0.25">
      <c r="G97" s="14"/>
      <c r="I97" s="14"/>
      <c r="J97" s="1" t="s">
        <v>113</v>
      </c>
      <c r="K97" s="38"/>
    </row>
    <row r="98" spans="7:11" ht="56.25" customHeight="1" x14ac:dyDescent="0.25">
      <c r="G98" s="14"/>
      <c r="I98" s="14"/>
      <c r="J98" s="1" t="s">
        <v>114</v>
      </c>
      <c r="K98" s="38"/>
    </row>
    <row r="99" spans="7:11" ht="56.25" customHeight="1" x14ac:dyDescent="0.25">
      <c r="J99" s="120" t="s">
        <v>116</v>
      </c>
      <c r="K99" s="35"/>
    </row>
    <row r="100" spans="7:11" ht="56.25" customHeight="1" x14ac:dyDescent="0.25">
      <c r="J100" s="120" t="s">
        <v>117</v>
      </c>
      <c r="K100" s="35"/>
    </row>
    <row r="101" spans="7:11" ht="56.25" customHeight="1" x14ac:dyDescent="0.25">
      <c r="J101" s="120" t="s">
        <v>118</v>
      </c>
      <c r="K101" s="35"/>
    </row>
    <row r="102" spans="7:11" ht="56.25" customHeight="1" x14ac:dyDescent="0.25">
      <c r="G102" s="14"/>
      <c r="I102" s="14"/>
      <c r="J102" s="120" t="s">
        <v>119</v>
      </c>
      <c r="K102" s="35"/>
    </row>
    <row r="103" spans="7:11" ht="56.25" customHeight="1" x14ac:dyDescent="0.25">
      <c r="G103" s="14"/>
      <c r="I103" s="14"/>
      <c r="J103" s="120" t="s">
        <v>120</v>
      </c>
      <c r="K103" s="35"/>
    </row>
    <row r="104" spans="7:11" ht="56.25" customHeight="1" x14ac:dyDescent="0.25">
      <c r="G104" s="14"/>
      <c r="I104" s="14"/>
      <c r="J104" s="433" t="s">
        <v>121</v>
      </c>
      <c r="K104" s="35"/>
    </row>
    <row r="105" spans="7:11" ht="56.25" customHeight="1" x14ac:dyDescent="0.25">
      <c r="G105" s="14"/>
      <c r="I105" s="14"/>
      <c r="J105" s="433"/>
      <c r="K105" s="35"/>
    </row>
    <row r="106" spans="7:11" ht="56.25" customHeight="1" x14ac:dyDescent="0.25">
      <c r="G106" s="14"/>
      <c r="I106" s="14"/>
      <c r="J106" s="120" t="s">
        <v>122</v>
      </c>
      <c r="K106" s="35"/>
    </row>
    <row r="107" spans="7:11" ht="56.25" customHeight="1" x14ac:dyDescent="0.25">
      <c r="G107" s="14"/>
      <c r="I107" s="14"/>
      <c r="J107" s="120" t="s">
        <v>123</v>
      </c>
      <c r="K107" s="35"/>
    </row>
    <row r="108" spans="7:11" ht="56.25" customHeight="1" x14ac:dyDescent="0.25">
      <c r="J108" s="120" t="s">
        <v>124</v>
      </c>
      <c r="K108" s="35"/>
    </row>
    <row r="109" spans="7:11" ht="56.25" customHeight="1" x14ac:dyDescent="0.25">
      <c r="J109" s="122" t="s">
        <v>125</v>
      </c>
      <c r="K109" s="44"/>
    </row>
    <row r="110" spans="7:11" ht="56.25" customHeight="1" x14ac:dyDescent="0.25">
      <c r="J110" s="3" t="s">
        <v>126</v>
      </c>
      <c r="K110" s="38"/>
    </row>
    <row r="111" spans="7:11" ht="56.25" customHeight="1" x14ac:dyDescent="0.25">
      <c r="J111" s="1" t="s">
        <v>127</v>
      </c>
      <c r="K111" s="38"/>
    </row>
    <row r="112" spans="7:11" ht="56.25" customHeight="1" x14ac:dyDescent="0.25">
      <c r="J112" s="1" t="s">
        <v>128</v>
      </c>
      <c r="K112" s="38"/>
    </row>
    <row r="113" spans="7:11" ht="56.25" customHeight="1" x14ac:dyDescent="0.25">
      <c r="J113" s="1" t="s">
        <v>103</v>
      </c>
      <c r="K113" s="38"/>
    </row>
    <row r="114" spans="7:11" ht="56.25" customHeight="1" x14ac:dyDescent="0.25">
      <c r="G114" s="14"/>
      <c r="I114" s="14"/>
      <c r="J114" s="1" t="s">
        <v>130</v>
      </c>
      <c r="K114" s="38"/>
    </row>
    <row r="115" spans="7:11" ht="56.25" customHeight="1" x14ac:dyDescent="0.25">
      <c r="J115" s="1" t="s">
        <v>131</v>
      </c>
      <c r="K115" s="38"/>
    </row>
    <row r="116" spans="7:11" ht="56.25" customHeight="1" x14ac:dyDescent="0.25">
      <c r="J116" s="1" t="s">
        <v>132</v>
      </c>
      <c r="K116" s="38"/>
    </row>
    <row r="117" spans="7:11" ht="56.25" customHeight="1" x14ac:dyDescent="0.25">
      <c r="G117" s="14"/>
      <c r="I117" s="14"/>
      <c r="J117" s="1" t="s">
        <v>134</v>
      </c>
      <c r="K117" s="38"/>
    </row>
    <row r="118" spans="7:11" ht="56.25" customHeight="1" x14ac:dyDescent="0.25">
      <c r="G118" s="26"/>
      <c r="I118" s="26"/>
      <c r="J118" s="1" t="s">
        <v>135</v>
      </c>
      <c r="K118" s="38"/>
    </row>
    <row r="119" spans="7:11" ht="56.25" customHeight="1" x14ac:dyDescent="0.25">
      <c r="J119" s="1" t="s">
        <v>137</v>
      </c>
      <c r="K119" s="38"/>
    </row>
    <row r="120" spans="7:11" ht="56.25" customHeight="1" x14ac:dyDescent="0.25">
      <c r="J120" s="1" t="s">
        <v>43</v>
      </c>
      <c r="K120" s="38"/>
    </row>
    <row r="121" spans="7:11" ht="56.25" customHeight="1" x14ac:dyDescent="0.25">
      <c r="G121" s="14"/>
      <c r="I121" s="14"/>
      <c r="J121" s="1" t="s">
        <v>139</v>
      </c>
      <c r="K121" s="38"/>
    </row>
    <row r="122" spans="7:11" ht="56.25" customHeight="1" x14ac:dyDescent="0.25">
      <c r="G122" s="14"/>
      <c r="I122" s="14"/>
      <c r="J122" s="1" t="s">
        <v>140</v>
      </c>
      <c r="K122" s="38"/>
    </row>
    <row r="123" spans="7:11" ht="56.25" customHeight="1" x14ac:dyDescent="0.25">
      <c r="G123" s="14"/>
      <c r="I123" s="14"/>
      <c r="J123" s="1" t="s">
        <v>141</v>
      </c>
      <c r="K123" s="38"/>
    </row>
    <row r="124" spans="7:11" ht="56.25" customHeight="1" x14ac:dyDescent="0.25">
      <c r="G124" s="26"/>
      <c r="I124" s="26"/>
      <c r="J124" s="1" t="s">
        <v>143</v>
      </c>
      <c r="K124" s="38"/>
    </row>
    <row r="125" spans="7:11" ht="56.25" customHeight="1" x14ac:dyDescent="0.25">
      <c r="J125" s="1" t="s">
        <v>144</v>
      </c>
      <c r="K125" s="38"/>
    </row>
    <row r="126" spans="7:11" ht="56.25" customHeight="1" x14ac:dyDescent="0.25">
      <c r="G126" s="14"/>
      <c r="I126" s="14"/>
      <c r="J126" s="1" t="s">
        <v>145</v>
      </c>
      <c r="K126" s="38"/>
    </row>
    <row r="127" spans="7:11" ht="56.25" customHeight="1" x14ac:dyDescent="0.25">
      <c r="G127" s="14"/>
      <c r="I127" s="14"/>
      <c r="J127" s="120" t="s">
        <v>147</v>
      </c>
      <c r="K127" s="35"/>
    </row>
    <row r="128" spans="7:11" ht="56.25" customHeight="1" x14ac:dyDescent="0.25">
      <c r="G128" s="14"/>
      <c r="I128" s="14"/>
      <c r="J128" s="433" t="s">
        <v>148</v>
      </c>
      <c r="K128" s="35"/>
    </row>
    <row r="129" spans="7:11" ht="56.25" customHeight="1" x14ac:dyDescent="0.25">
      <c r="G129" s="14"/>
      <c r="I129" s="14"/>
      <c r="J129" s="433"/>
      <c r="K129" s="35"/>
    </row>
    <row r="130" spans="7:11" ht="56.25" customHeight="1" x14ac:dyDescent="0.25">
      <c r="G130" s="14"/>
      <c r="I130" s="14"/>
      <c r="J130" s="120" t="s">
        <v>149</v>
      </c>
      <c r="K130" s="35"/>
    </row>
    <row r="131" spans="7:11" ht="56.25" customHeight="1" x14ac:dyDescent="0.25">
      <c r="G131" s="14"/>
      <c r="I131" s="14"/>
      <c r="J131" s="120" t="s">
        <v>150</v>
      </c>
      <c r="K131" s="35"/>
    </row>
    <row r="132" spans="7:11" ht="56.25" customHeight="1" x14ac:dyDescent="0.25">
      <c r="G132" s="26"/>
      <c r="I132" s="26"/>
      <c r="J132" s="120" t="s">
        <v>242</v>
      </c>
      <c r="K132" s="35"/>
    </row>
    <row r="133" spans="7:11" ht="56.25" customHeight="1" x14ac:dyDescent="0.25">
      <c r="J133" s="1" t="s">
        <v>153</v>
      </c>
      <c r="K133" s="38"/>
    </row>
    <row r="134" spans="7:11" ht="56.25" customHeight="1" x14ac:dyDescent="0.25">
      <c r="J134" s="1" t="s">
        <v>154</v>
      </c>
      <c r="K134" s="38"/>
    </row>
    <row r="135" spans="7:11" ht="56.25" customHeight="1" x14ac:dyDescent="0.25">
      <c r="J135" s="1" t="s">
        <v>155</v>
      </c>
      <c r="K135" s="38"/>
    </row>
    <row r="136" spans="7:11" ht="56.25" customHeight="1" x14ac:dyDescent="0.25">
      <c r="J136" s="1" t="s">
        <v>157</v>
      </c>
      <c r="K136" s="38"/>
    </row>
    <row r="137" spans="7:11" ht="56.25" customHeight="1" x14ac:dyDescent="0.25">
      <c r="J137" s="1" t="s">
        <v>158</v>
      </c>
      <c r="K137" s="38"/>
    </row>
    <row r="138" spans="7:11" ht="56.25" customHeight="1" x14ac:dyDescent="0.25">
      <c r="J138" s="1" t="s">
        <v>159</v>
      </c>
      <c r="K138" s="38"/>
    </row>
    <row r="139" spans="7:11" ht="56.25" customHeight="1" x14ac:dyDescent="0.25">
      <c r="J139" s="1" t="s">
        <v>160</v>
      </c>
      <c r="K139" s="38"/>
    </row>
    <row r="140" spans="7:11" ht="56.25" customHeight="1" x14ac:dyDescent="0.25">
      <c r="J140" s="1" t="s">
        <v>161</v>
      </c>
      <c r="K140" s="38"/>
    </row>
  </sheetData>
  <mergeCells count="2">
    <mergeCell ref="J128:J129"/>
    <mergeCell ref="J104:J105"/>
  </mergeCells>
  <pageMargins left="0.19685039370078741" right="0.44" top="0.9" bottom="0.39" header="0.19685039370078741" footer="0.15748031496062992"/>
  <pageSetup scale="90" orientation="landscape" r:id="rId1"/>
  <headerFooter>
    <oddHeader xml:space="preserve">&amp;CUNED
VICERRECTORÍA DE PLANIFICACIÓN
PROVAGARI
&amp;"-,Negrita"ESTRUCTURA DE RIESGOS&amp;"-,Normal"
</oddHeader>
    <oddFooter>Página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AQ179"/>
  <sheetViews>
    <sheetView topLeftCell="AJ1" zoomScale="70" zoomScaleNormal="70" workbookViewId="0">
      <selection activeCell="W1" sqref="W1"/>
    </sheetView>
  </sheetViews>
  <sheetFormatPr baseColWidth="10" defaultColWidth="11.42578125" defaultRowHeight="15" x14ac:dyDescent="0.25"/>
  <cols>
    <col min="1" max="3" width="48" style="9" customWidth="1"/>
    <col min="4" max="22" width="39" style="9" customWidth="1"/>
    <col min="23" max="39" width="39" style="22" customWidth="1"/>
    <col min="40" max="40" width="9.42578125" style="22" customWidth="1"/>
    <col min="41" max="43" width="39" style="22" customWidth="1"/>
    <col min="44" max="16384" width="11.42578125" style="9"/>
  </cols>
  <sheetData>
    <row r="1" spans="1:40" ht="31.5" x14ac:dyDescent="0.25">
      <c r="A1" s="214" t="s">
        <v>471</v>
      </c>
      <c r="B1" s="214" t="s">
        <v>472</v>
      </c>
      <c r="C1" s="214" t="s">
        <v>473</v>
      </c>
      <c r="D1" s="214" t="s">
        <v>474</v>
      </c>
      <c r="E1" s="217" t="s">
        <v>381</v>
      </c>
      <c r="F1" s="217" t="s">
        <v>382</v>
      </c>
      <c r="G1" s="218" t="s">
        <v>383</v>
      </c>
      <c r="H1" s="218" t="s">
        <v>384</v>
      </c>
      <c r="I1" s="31" t="s">
        <v>482</v>
      </c>
      <c r="J1" s="31" t="s">
        <v>489</v>
      </c>
      <c r="K1" s="31" t="s">
        <v>490</v>
      </c>
      <c r="L1" s="31" t="s">
        <v>739</v>
      </c>
      <c r="M1" s="31" t="s">
        <v>742</v>
      </c>
      <c r="N1" s="31" t="s">
        <v>491</v>
      </c>
      <c r="O1" s="31" t="s">
        <v>765</v>
      </c>
      <c r="P1" s="31" t="s">
        <v>744</v>
      </c>
      <c r="Q1" s="31" t="s">
        <v>492</v>
      </c>
      <c r="R1" s="31" t="s">
        <v>179</v>
      </c>
      <c r="S1" s="31" t="s">
        <v>126</v>
      </c>
      <c r="T1" s="31" t="s">
        <v>792</v>
      </c>
      <c r="U1" s="223" t="s">
        <v>793</v>
      </c>
      <c r="V1" s="223" t="s">
        <v>794</v>
      </c>
      <c r="W1" s="222" t="s">
        <v>795</v>
      </c>
      <c r="X1" s="222"/>
      <c r="Y1" s="222" t="s">
        <v>499</v>
      </c>
      <c r="Z1" s="222" t="s">
        <v>500</v>
      </c>
      <c r="AA1" s="222" t="s">
        <v>501</v>
      </c>
      <c r="AB1" s="222" t="s">
        <v>510</v>
      </c>
      <c r="AC1" s="222" t="s">
        <v>519</v>
      </c>
      <c r="AD1" s="222" t="s">
        <v>533</v>
      </c>
      <c r="AE1" s="222" t="s">
        <v>522</v>
      </c>
      <c r="AF1" s="222" t="s">
        <v>523</v>
      </c>
      <c r="AG1" s="222" t="s">
        <v>749</v>
      </c>
      <c r="AH1" s="222" t="s">
        <v>750</v>
      </c>
      <c r="AI1" s="222" t="s">
        <v>752</v>
      </c>
      <c r="AJ1" s="222"/>
      <c r="AK1" s="222"/>
      <c r="AL1" s="222"/>
      <c r="AN1" s="229"/>
    </row>
    <row r="2" spans="1:40" ht="28.5" x14ac:dyDescent="0.25">
      <c r="A2" s="137" t="s">
        <v>162</v>
      </c>
      <c r="B2" s="215" t="s">
        <v>477</v>
      </c>
      <c r="C2" s="215" t="s">
        <v>478</v>
      </c>
      <c r="D2" s="137" t="s">
        <v>479</v>
      </c>
      <c r="E2" s="3" t="s">
        <v>288</v>
      </c>
      <c r="F2" s="137" t="s">
        <v>50</v>
      </c>
      <c r="G2" s="137" t="s">
        <v>55</v>
      </c>
      <c r="H2" s="1" t="s">
        <v>173</v>
      </c>
      <c r="I2" s="1" t="s">
        <v>483</v>
      </c>
      <c r="J2" s="219" t="s">
        <v>17</v>
      </c>
      <c r="K2" s="219" t="s">
        <v>31</v>
      </c>
      <c r="L2" s="219" t="s">
        <v>740</v>
      </c>
      <c r="M2" s="219" t="s">
        <v>20</v>
      </c>
      <c r="N2" s="221" t="s">
        <v>494</v>
      </c>
      <c r="O2" s="219" t="s">
        <v>743</v>
      </c>
      <c r="P2" s="219" t="s">
        <v>18</v>
      </c>
      <c r="Q2" s="220" t="s">
        <v>495</v>
      </c>
      <c r="R2" s="220" t="s">
        <v>788</v>
      </c>
      <c r="S2" s="220" t="s">
        <v>789</v>
      </c>
      <c r="T2" s="137" t="s">
        <v>791</v>
      </c>
      <c r="U2" s="287" t="s">
        <v>796</v>
      </c>
      <c r="V2" s="138" t="s">
        <v>798</v>
      </c>
      <c r="W2" s="138" t="s">
        <v>800</v>
      </c>
      <c r="X2" s="260"/>
      <c r="Y2" s="219" t="s">
        <v>502</v>
      </c>
      <c r="Z2" s="219" t="s">
        <v>507</v>
      </c>
      <c r="AA2" s="219" t="s">
        <v>67</v>
      </c>
      <c r="AB2" s="224" t="s">
        <v>511</v>
      </c>
      <c r="AC2" s="219" t="s">
        <v>745</v>
      </c>
      <c r="AD2" s="219" t="s">
        <v>746</v>
      </c>
      <c r="AE2" s="219" t="s">
        <v>748</v>
      </c>
      <c r="AF2" s="227" t="s">
        <v>524</v>
      </c>
      <c r="AG2" s="220" t="s">
        <v>108</v>
      </c>
      <c r="AH2" s="219" t="s">
        <v>783</v>
      </c>
      <c r="AI2" s="220" t="s">
        <v>529</v>
      </c>
      <c r="AJ2" s="227"/>
      <c r="AK2" s="227"/>
      <c r="AL2" s="227"/>
      <c r="AN2" s="229"/>
    </row>
    <row r="3" spans="1:40" ht="28.5" x14ac:dyDescent="0.25">
      <c r="A3" s="137" t="s">
        <v>163</v>
      </c>
      <c r="B3" s="212"/>
      <c r="C3" s="212" t="s">
        <v>4</v>
      </c>
      <c r="D3" s="137" t="s">
        <v>480</v>
      </c>
      <c r="E3" s="1" t="s">
        <v>56</v>
      </c>
      <c r="F3" s="137" t="s">
        <v>51</v>
      </c>
      <c r="G3" s="1" t="s">
        <v>167</v>
      </c>
      <c r="H3" s="1" t="s">
        <v>174</v>
      </c>
      <c r="I3" s="1" t="s">
        <v>484</v>
      </c>
      <c r="J3" s="1" t="s">
        <v>738</v>
      </c>
      <c r="K3" s="219" t="s">
        <v>779</v>
      </c>
      <c r="L3" s="219" t="s">
        <v>741</v>
      </c>
      <c r="M3" s="219" t="s">
        <v>230</v>
      </c>
      <c r="N3" s="221" t="s">
        <v>178</v>
      </c>
      <c r="O3" s="1"/>
      <c r="P3" s="219"/>
      <c r="Q3" s="220" t="s">
        <v>496</v>
      </c>
      <c r="R3" s="220"/>
      <c r="S3" s="220" t="s">
        <v>790</v>
      </c>
      <c r="T3" s="286" t="s">
        <v>59</v>
      </c>
      <c r="U3" s="287" t="s">
        <v>802</v>
      </c>
      <c r="V3" s="138" t="s">
        <v>803</v>
      </c>
      <c r="W3" s="137"/>
      <c r="X3" s="259"/>
      <c r="Y3" s="219" t="s">
        <v>503</v>
      </c>
      <c r="Z3" s="219" t="s">
        <v>768</v>
      </c>
      <c r="AA3" s="219" t="s">
        <v>68</v>
      </c>
      <c r="AB3" s="219" t="s">
        <v>72</v>
      </c>
      <c r="AC3" s="219" t="s">
        <v>263</v>
      </c>
      <c r="AD3" s="219" t="s">
        <v>747</v>
      </c>
      <c r="AE3" s="219" t="s">
        <v>103</v>
      </c>
      <c r="AF3" s="227" t="s">
        <v>525</v>
      </c>
      <c r="AG3" s="220" t="s">
        <v>526</v>
      </c>
      <c r="AH3" s="219" t="s">
        <v>532</v>
      </c>
      <c r="AI3" s="220" t="s">
        <v>155</v>
      </c>
      <c r="AJ3" s="227"/>
      <c r="AK3" s="227"/>
      <c r="AL3" s="227"/>
      <c r="AN3" s="229"/>
    </row>
    <row r="4" spans="1:40" ht="28.5" x14ac:dyDescent="0.25">
      <c r="A4" s="137" t="s">
        <v>475</v>
      </c>
      <c r="B4" s="212"/>
      <c r="C4" s="212"/>
      <c r="D4" s="137" t="s">
        <v>481</v>
      </c>
      <c r="E4" s="1" t="s">
        <v>183</v>
      </c>
      <c r="F4" s="137" t="s">
        <v>52</v>
      </c>
      <c r="G4" s="1" t="s">
        <v>188</v>
      </c>
      <c r="H4" s="1" t="s">
        <v>176</v>
      </c>
      <c r="I4" s="1" t="s">
        <v>777</v>
      </c>
      <c r="J4" s="1" t="s">
        <v>763</v>
      </c>
      <c r="K4" s="1"/>
      <c r="L4" s="1" t="s">
        <v>780</v>
      </c>
      <c r="M4" s="220"/>
      <c r="N4" s="219"/>
      <c r="O4" s="1"/>
      <c r="P4" s="1"/>
      <c r="Q4" s="220" t="s">
        <v>497</v>
      </c>
      <c r="R4" s="220"/>
      <c r="S4" s="220"/>
      <c r="T4" s="262"/>
      <c r="U4" s="216" t="s">
        <v>799</v>
      </c>
      <c r="V4" s="138" t="s">
        <v>804</v>
      </c>
      <c r="W4" s="137"/>
      <c r="X4" s="259"/>
      <c r="Y4" s="219" t="s">
        <v>504</v>
      </c>
      <c r="Z4" s="219" t="s">
        <v>508</v>
      </c>
      <c r="AA4" s="219" t="s">
        <v>69</v>
      </c>
      <c r="AB4" s="219" t="s">
        <v>75</v>
      </c>
      <c r="AC4" s="219" t="s">
        <v>520</v>
      </c>
      <c r="AD4" s="219" t="s">
        <v>101</v>
      </c>
      <c r="AE4" s="137"/>
      <c r="AF4" s="227" t="s">
        <v>175</v>
      </c>
      <c r="AG4" s="220" t="s">
        <v>527</v>
      </c>
      <c r="AH4" s="220"/>
      <c r="AI4" s="220" t="s">
        <v>530</v>
      </c>
      <c r="AJ4" s="227"/>
      <c r="AK4" s="227"/>
      <c r="AL4" s="227"/>
      <c r="AN4" s="229"/>
    </row>
    <row r="5" spans="1:40" ht="28.5" x14ac:dyDescent="0.25">
      <c r="A5" s="1" t="s">
        <v>476</v>
      </c>
      <c r="B5" s="1"/>
      <c r="C5" s="1"/>
      <c r="D5" s="137"/>
      <c r="E5" s="1" t="s">
        <v>289</v>
      </c>
      <c r="F5" s="1" t="s">
        <v>58</v>
      </c>
      <c r="G5" s="1" t="s">
        <v>191</v>
      </c>
      <c r="H5" s="1" t="s">
        <v>177</v>
      </c>
      <c r="I5" s="1" t="s">
        <v>485</v>
      </c>
      <c r="J5" s="1"/>
      <c r="K5" s="1"/>
      <c r="L5" s="1"/>
      <c r="M5" s="1"/>
      <c r="N5" s="219"/>
      <c r="O5" s="1"/>
      <c r="P5" s="1"/>
      <c r="Q5" s="220" t="s">
        <v>498</v>
      </c>
      <c r="R5" s="220"/>
      <c r="S5" s="220"/>
      <c r="T5" s="137"/>
      <c r="U5" s="1" t="s">
        <v>797</v>
      </c>
      <c r="V5" s="138" t="s">
        <v>271</v>
      </c>
      <c r="W5" s="1"/>
      <c r="X5" s="1"/>
      <c r="Y5" s="219" t="s">
        <v>505</v>
      </c>
      <c r="Z5" s="219" t="s">
        <v>509</v>
      </c>
      <c r="AA5" s="137" t="s">
        <v>766</v>
      </c>
      <c r="AB5" s="219" t="s">
        <v>76</v>
      </c>
      <c r="AC5" s="219" t="s">
        <v>521</v>
      </c>
      <c r="AD5" s="1" t="s">
        <v>759</v>
      </c>
      <c r="AE5" s="137"/>
      <c r="AF5" s="227" t="s">
        <v>106</v>
      </c>
      <c r="AG5" s="220" t="s">
        <v>528</v>
      </c>
      <c r="AH5" s="220"/>
      <c r="AI5" s="220" t="s">
        <v>751</v>
      </c>
      <c r="AJ5" s="227"/>
      <c r="AK5" s="227"/>
      <c r="AL5" s="227"/>
      <c r="AN5" s="229"/>
    </row>
    <row r="6" spans="1:40" ht="25.5" x14ac:dyDescent="0.25">
      <c r="A6" s="1" t="s">
        <v>9</v>
      </c>
      <c r="B6" s="1"/>
      <c r="C6" s="1"/>
      <c r="D6" s="137"/>
      <c r="E6" s="3" t="s">
        <v>189</v>
      </c>
      <c r="F6" s="3" t="s">
        <v>184</v>
      </c>
      <c r="G6" s="3"/>
      <c r="H6" s="3" t="s">
        <v>179</v>
      </c>
      <c r="I6" s="1" t="s">
        <v>486</v>
      </c>
      <c r="J6" s="3"/>
      <c r="K6" s="3"/>
      <c r="L6" s="3"/>
      <c r="M6" s="3"/>
      <c r="N6" s="219"/>
      <c r="O6" s="3"/>
      <c r="P6" s="3"/>
      <c r="Q6" s="3"/>
      <c r="R6" s="3"/>
      <c r="S6" s="3"/>
      <c r="T6" s="143"/>
      <c r="U6" s="1"/>
      <c r="V6" s="143"/>
      <c r="W6" s="143"/>
      <c r="X6" s="143"/>
      <c r="Y6" s="219" t="s">
        <v>506</v>
      </c>
      <c r="Z6" s="219"/>
      <c r="AA6" s="3"/>
      <c r="AB6" s="219" t="s">
        <v>77</v>
      </c>
      <c r="AC6" s="219"/>
      <c r="AD6" s="1" t="s">
        <v>764</v>
      </c>
      <c r="AE6" s="137"/>
      <c r="AF6" s="227" t="s">
        <v>782</v>
      </c>
      <c r="AG6" s="227" t="s">
        <v>760</v>
      </c>
      <c r="AH6" s="227"/>
      <c r="AI6" s="227" t="s">
        <v>767</v>
      </c>
      <c r="AJ6" s="227"/>
      <c r="AK6" s="227"/>
      <c r="AL6" s="227"/>
      <c r="AN6" s="229"/>
    </row>
    <row r="7" spans="1:40" x14ac:dyDescent="0.25">
      <c r="A7" s="1"/>
      <c r="B7" s="1"/>
      <c r="C7" s="1"/>
      <c r="D7" s="137"/>
      <c r="E7" s="220" t="s">
        <v>183</v>
      </c>
      <c r="F7" s="141"/>
      <c r="G7" s="1"/>
      <c r="H7" s="1" t="s">
        <v>186</v>
      </c>
      <c r="I7" s="3" t="s">
        <v>33</v>
      </c>
      <c r="J7" s="1"/>
      <c r="K7" s="1"/>
      <c r="L7" s="1"/>
      <c r="M7" s="1"/>
      <c r="N7" s="1"/>
      <c r="O7" s="1"/>
      <c r="P7" s="1"/>
      <c r="Q7" s="1"/>
      <c r="R7" s="1"/>
      <c r="S7" s="1"/>
      <c r="T7" s="212"/>
      <c r="U7" s="1"/>
      <c r="V7" s="1"/>
      <c r="W7" s="141"/>
      <c r="X7" s="141"/>
      <c r="Y7" s="212"/>
      <c r="Z7" s="212"/>
      <c r="AA7" s="212"/>
      <c r="AB7" s="219" t="s">
        <v>781</v>
      </c>
      <c r="AC7" s="219"/>
      <c r="AD7" s="1"/>
      <c r="AE7" s="141"/>
      <c r="AF7" s="227"/>
      <c r="AG7" s="227"/>
      <c r="AH7" s="227"/>
      <c r="AI7" s="227" t="s">
        <v>774</v>
      </c>
      <c r="AJ7" s="227"/>
      <c r="AK7" s="227"/>
      <c r="AL7" s="227"/>
      <c r="AN7" s="229"/>
    </row>
    <row r="8" spans="1:40" ht="25.5" x14ac:dyDescent="0.25">
      <c r="A8" s="1"/>
      <c r="B8" s="1"/>
      <c r="C8" s="1"/>
      <c r="D8" s="137"/>
      <c r="E8" s="141"/>
      <c r="F8" s="141"/>
      <c r="G8" s="141"/>
      <c r="H8" s="1" t="s">
        <v>187</v>
      </c>
      <c r="I8" s="1" t="s">
        <v>487</v>
      </c>
      <c r="J8" s="1"/>
      <c r="K8" s="1"/>
      <c r="L8" s="1"/>
      <c r="M8" s="1"/>
      <c r="N8" s="1"/>
      <c r="O8" s="1"/>
      <c r="P8" s="1"/>
      <c r="Q8" s="1"/>
      <c r="R8" s="1"/>
      <c r="S8" s="1"/>
      <c r="T8" s="212"/>
      <c r="U8" s="1"/>
      <c r="V8" s="1"/>
      <c r="W8" s="141"/>
      <c r="X8" s="141"/>
      <c r="Y8" s="212"/>
      <c r="Z8" s="212"/>
      <c r="AA8" s="1"/>
      <c r="AB8" s="219" t="s">
        <v>79</v>
      </c>
      <c r="AC8" s="137"/>
      <c r="AD8" s="1"/>
      <c r="AE8" s="141"/>
      <c r="AF8" s="1"/>
      <c r="AG8" s="1"/>
      <c r="AH8" s="1"/>
      <c r="AI8" s="1"/>
      <c r="AJ8" s="1"/>
      <c r="AK8" s="1"/>
      <c r="AL8" s="1"/>
      <c r="AN8" s="229"/>
    </row>
    <row r="9" spans="1:40" x14ac:dyDescent="0.25">
      <c r="A9" s="3"/>
      <c r="B9" s="3"/>
      <c r="C9" s="3"/>
      <c r="D9" s="143"/>
      <c r="E9" s="141"/>
      <c r="F9" s="141"/>
      <c r="G9" s="141"/>
      <c r="H9" s="1" t="s">
        <v>192</v>
      </c>
      <c r="I9" s="1" t="s">
        <v>488</v>
      </c>
      <c r="J9" s="1"/>
      <c r="K9" s="1"/>
      <c r="L9" s="1"/>
      <c r="M9" s="1"/>
      <c r="N9" s="1"/>
      <c r="O9" s="1"/>
      <c r="P9" s="1"/>
      <c r="Q9" s="1"/>
      <c r="R9" s="1"/>
      <c r="S9" s="1"/>
      <c r="T9" s="212"/>
      <c r="U9" s="1"/>
      <c r="V9" s="1"/>
      <c r="W9" s="141"/>
      <c r="X9" s="141"/>
      <c r="Y9" s="212"/>
      <c r="Z9" s="212"/>
      <c r="AA9" s="1"/>
      <c r="AB9" s="219" t="s">
        <v>66</v>
      </c>
      <c r="AC9" s="143"/>
      <c r="AD9" s="3"/>
      <c r="AE9" s="141"/>
      <c r="AF9" s="3"/>
      <c r="AG9" s="3"/>
      <c r="AH9" s="3"/>
      <c r="AI9" s="3"/>
      <c r="AJ9" s="3"/>
      <c r="AK9" s="3"/>
      <c r="AL9" s="3"/>
      <c r="AN9" s="229"/>
    </row>
    <row r="10" spans="1:40" x14ac:dyDescent="0.25">
      <c r="A10" s="1"/>
      <c r="B10" s="1"/>
      <c r="C10" s="1"/>
      <c r="D10" s="212"/>
      <c r="E10" s="141"/>
      <c r="F10" s="141"/>
      <c r="G10" s="141"/>
      <c r="H10" s="1" t="s">
        <v>193</v>
      </c>
      <c r="I10" s="1" t="s">
        <v>778</v>
      </c>
      <c r="J10" s="1"/>
      <c r="K10" s="1"/>
      <c r="L10" s="1"/>
      <c r="M10" s="1"/>
      <c r="N10" s="1"/>
      <c r="O10" s="1"/>
      <c r="P10" s="1"/>
      <c r="Q10" s="1"/>
      <c r="R10" s="1"/>
      <c r="S10" s="1"/>
      <c r="T10" s="1"/>
      <c r="U10" s="1"/>
      <c r="V10" s="1"/>
      <c r="W10" s="141"/>
      <c r="X10" s="141"/>
      <c r="Y10" s="212"/>
      <c r="Z10" s="212"/>
      <c r="AA10" s="1"/>
      <c r="AB10" s="219" t="s">
        <v>512</v>
      </c>
      <c r="AC10" s="212"/>
      <c r="AD10" s="141"/>
      <c r="AE10" s="141"/>
      <c r="AF10" s="134"/>
      <c r="AG10" s="134"/>
      <c r="AH10" s="134"/>
      <c r="AI10" s="134"/>
      <c r="AJ10" s="134"/>
      <c r="AK10" s="134"/>
      <c r="AL10" s="134"/>
      <c r="AN10" s="229"/>
    </row>
    <row r="11" spans="1:40" ht="15" customHeight="1" x14ac:dyDescent="0.25">
      <c r="A11" s="141"/>
      <c r="B11" s="141"/>
      <c r="C11" s="141"/>
      <c r="D11" s="212"/>
      <c r="E11" s="141"/>
      <c r="F11" s="141"/>
      <c r="G11" s="141"/>
      <c r="H11" s="1" t="s">
        <v>194</v>
      </c>
      <c r="I11" s="1" t="s">
        <v>775</v>
      </c>
      <c r="J11" s="1"/>
      <c r="K11" s="1"/>
      <c r="L11" s="1"/>
      <c r="M11" s="1"/>
      <c r="N11" s="1"/>
      <c r="O11" s="1"/>
      <c r="P11" s="1"/>
      <c r="Q11" s="1"/>
      <c r="R11" s="1"/>
      <c r="S11" s="1"/>
      <c r="T11" s="1"/>
      <c r="U11" s="1"/>
      <c r="V11" s="1"/>
      <c r="W11" s="141"/>
      <c r="X11" s="141"/>
      <c r="Y11" s="212"/>
      <c r="Z11" s="212"/>
      <c r="AA11" s="1"/>
      <c r="AB11" s="225" t="s">
        <v>513</v>
      </c>
      <c r="AC11" s="213"/>
      <c r="AD11" s="141"/>
      <c r="AE11" s="141"/>
      <c r="AF11" s="134"/>
      <c r="AG11" s="134"/>
      <c r="AH11" s="134"/>
      <c r="AI11" s="134"/>
      <c r="AJ11" s="134"/>
      <c r="AK11" s="134"/>
      <c r="AL11" s="134"/>
      <c r="AN11" s="229"/>
    </row>
    <row r="12" spans="1:40" x14ac:dyDescent="0.25">
      <c r="A12" s="141"/>
      <c r="B12" s="141"/>
      <c r="C12" s="141"/>
      <c r="D12" s="212"/>
      <c r="E12" s="141"/>
      <c r="F12" s="141"/>
      <c r="G12" s="141"/>
      <c r="H12" s="1" t="s">
        <v>248</v>
      </c>
      <c r="I12" s="1" t="s">
        <v>737</v>
      </c>
      <c r="J12" s="1"/>
      <c r="K12" s="1"/>
      <c r="L12" s="1"/>
      <c r="M12" s="1"/>
      <c r="N12" s="1"/>
      <c r="O12" s="1"/>
      <c r="P12" s="1"/>
      <c r="Q12" s="1"/>
      <c r="R12" s="1"/>
      <c r="S12" s="1"/>
      <c r="T12" s="1"/>
      <c r="U12" s="1"/>
      <c r="V12" s="1"/>
      <c r="W12" s="141"/>
      <c r="X12" s="141"/>
      <c r="Y12" s="212"/>
      <c r="Z12" s="212"/>
      <c r="AA12" s="1"/>
      <c r="AB12" s="219" t="s">
        <v>493</v>
      </c>
      <c r="AC12" s="1"/>
      <c r="AD12" s="141"/>
      <c r="AE12" s="141"/>
      <c r="AF12" s="134"/>
      <c r="AG12" s="134"/>
      <c r="AH12" s="134"/>
      <c r="AI12" s="134"/>
      <c r="AJ12" s="134"/>
      <c r="AK12" s="134"/>
      <c r="AL12" s="134"/>
      <c r="AN12" s="229"/>
    </row>
    <row r="13" spans="1:40" x14ac:dyDescent="0.25">
      <c r="A13" s="141"/>
      <c r="B13" s="141"/>
      <c r="C13" s="141"/>
      <c r="D13" s="212"/>
      <c r="E13" s="141"/>
      <c r="F13" s="141"/>
      <c r="G13" s="141"/>
      <c r="H13" s="1" t="s">
        <v>309</v>
      </c>
      <c r="I13" s="1" t="s">
        <v>787</v>
      </c>
      <c r="J13" s="1"/>
      <c r="K13" s="1"/>
      <c r="L13" s="1"/>
      <c r="M13" s="1"/>
      <c r="N13" s="1"/>
      <c r="O13" s="1"/>
      <c r="P13" s="1"/>
      <c r="Q13" s="1"/>
      <c r="R13" s="1"/>
      <c r="S13" s="1"/>
      <c r="T13" s="1"/>
      <c r="U13" s="1"/>
      <c r="V13" s="1"/>
      <c r="W13" s="141"/>
      <c r="X13" s="141"/>
      <c r="Y13" s="212"/>
      <c r="Z13" s="212"/>
      <c r="AA13" s="1"/>
      <c r="AB13" s="226" t="s">
        <v>514</v>
      </c>
      <c r="AC13" s="1"/>
      <c r="AD13" s="141"/>
      <c r="AE13" s="141"/>
      <c r="AF13" s="134"/>
      <c r="AG13" s="134"/>
      <c r="AH13" s="134"/>
      <c r="AI13" s="134"/>
      <c r="AJ13" s="134"/>
      <c r="AK13" s="134"/>
      <c r="AL13" s="134"/>
      <c r="AN13" s="229"/>
    </row>
    <row r="14" spans="1:40" x14ac:dyDescent="0.25">
      <c r="A14" s="141"/>
      <c r="B14" s="141"/>
      <c r="C14" s="141"/>
      <c r="D14" s="212"/>
      <c r="E14" s="141"/>
      <c r="F14" s="141"/>
      <c r="G14" s="141"/>
      <c r="H14" s="1" t="s">
        <v>53</v>
      </c>
      <c r="I14" s="1"/>
      <c r="J14" s="1"/>
      <c r="K14" s="1"/>
      <c r="L14" s="1"/>
      <c r="M14" s="1"/>
      <c r="N14" s="1"/>
      <c r="O14" s="1"/>
      <c r="P14" s="1"/>
      <c r="Q14" s="1"/>
      <c r="R14" s="1"/>
      <c r="S14" s="1"/>
      <c r="T14" s="1"/>
      <c r="U14" s="1"/>
      <c r="V14" s="1"/>
      <c r="W14" s="141"/>
      <c r="X14" s="141"/>
      <c r="Y14" s="212"/>
      <c r="Z14" s="212"/>
      <c r="AA14" s="1"/>
      <c r="AB14" s="226" t="s">
        <v>515</v>
      </c>
      <c r="AC14" s="1"/>
      <c r="AD14" s="141"/>
      <c r="AE14" s="141"/>
      <c r="AF14" s="134"/>
      <c r="AG14" s="134"/>
      <c r="AH14" s="134"/>
      <c r="AI14" s="134"/>
      <c r="AJ14" s="134"/>
      <c r="AK14" s="134"/>
      <c r="AL14" s="134"/>
      <c r="AN14" s="229"/>
    </row>
    <row r="15" spans="1:40" x14ac:dyDescent="0.25">
      <c r="A15" s="141"/>
      <c r="B15" s="141"/>
      <c r="C15" s="141"/>
      <c r="D15" s="212"/>
      <c r="E15" s="141"/>
      <c r="F15" s="141"/>
      <c r="G15" s="141"/>
      <c r="H15" s="1" t="s">
        <v>314</v>
      </c>
      <c r="I15" s="1"/>
      <c r="J15" s="1"/>
      <c r="K15" s="1"/>
      <c r="L15" s="1"/>
      <c r="M15" s="1"/>
      <c r="N15" s="1"/>
      <c r="O15" s="1"/>
      <c r="P15" s="1"/>
      <c r="Q15" s="1"/>
      <c r="R15" s="1"/>
      <c r="S15" s="1"/>
      <c r="T15" s="1"/>
      <c r="U15" s="1"/>
      <c r="V15" s="1"/>
      <c r="W15" s="141"/>
      <c r="X15" s="141"/>
      <c r="Y15" s="212"/>
      <c r="Z15" s="212"/>
      <c r="AA15" s="1"/>
      <c r="AB15" s="226" t="s">
        <v>516</v>
      </c>
      <c r="AC15" s="1"/>
      <c r="AD15" s="141"/>
      <c r="AE15" s="141"/>
      <c r="AF15" s="141"/>
      <c r="AG15" s="141"/>
      <c r="AH15" s="141"/>
      <c r="AI15" s="141"/>
      <c r="AJ15" s="141"/>
      <c r="AK15" s="141"/>
      <c r="AL15" s="141"/>
      <c r="AN15" s="229"/>
    </row>
    <row r="16" spans="1:40" x14ac:dyDescent="0.25">
      <c r="A16" s="141"/>
      <c r="B16" s="141"/>
      <c r="C16" s="141"/>
      <c r="D16" s="212"/>
      <c r="E16" s="141"/>
      <c r="F16" s="141"/>
      <c r="G16" s="141"/>
      <c r="H16" s="1"/>
      <c r="I16" s="1"/>
      <c r="J16" s="1"/>
      <c r="K16" s="1"/>
      <c r="L16" s="1"/>
      <c r="M16" s="1"/>
      <c r="N16" s="1"/>
      <c r="O16" s="1"/>
      <c r="P16" s="1"/>
      <c r="Q16" s="1"/>
      <c r="R16" s="1"/>
      <c r="S16" s="1"/>
      <c r="T16" s="1"/>
      <c r="U16" s="1"/>
      <c r="V16" s="1"/>
      <c r="W16" s="141"/>
      <c r="X16" s="141"/>
      <c r="Y16" s="212"/>
      <c r="Z16" s="212"/>
      <c r="AA16" s="1"/>
      <c r="AB16" s="226" t="s">
        <v>517</v>
      </c>
      <c r="AC16" s="1"/>
      <c r="AD16" s="141"/>
      <c r="AE16" s="141"/>
      <c r="AF16" s="141"/>
      <c r="AG16" s="141"/>
      <c r="AH16" s="141"/>
      <c r="AI16" s="141"/>
      <c r="AJ16" s="141"/>
      <c r="AK16" s="141"/>
      <c r="AL16" s="141"/>
      <c r="AN16" s="229"/>
    </row>
    <row r="17" spans="1:40" x14ac:dyDescent="0.25">
      <c r="A17" s="141"/>
      <c r="B17" s="141"/>
      <c r="C17" s="141"/>
      <c r="D17" s="212"/>
      <c r="E17" s="141"/>
      <c r="F17" s="141"/>
      <c r="G17" s="141"/>
      <c r="H17" s="1"/>
      <c r="I17" s="1"/>
      <c r="J17" s="1"/>
      <c r="K17" s="1"/>
      <c r="L17" s="1"/>
      <c r="M17" s="1"/>
      <c r="N17" s="1"/>
      <c r="O17" s="1"/>
      <c r="P17" s="1"/>
      <c r="Q17" s="1"/>
      <c r="R17" s="1"/>
      <c r="S17" s="1"/>
      <c r="T17" s="1"/>
      <c r="U17" s="1"/>
      <c r="V17" s="1"/>
      <c r="W17" s="141"/>
      <c r="X17" s="141"/>
      <c r="Y17" s="212"/>
      <c r="Z17" s="212"/>
      <c r="AA17" s="1"/>
      <c r="AB17" s="226" t="s">
        <v>518</v>
      </c>
      <c r="AC17" s="1"/>
      <c r="AD17" s="141"/>
      <c r="AE17" s="141"/>
      <c r="AF17" s="141"/>
      <c r="AG17" s="141"/>
      <c r="AH17" s="141"/>
      <c r="AI17" s="141"/>
      <c r="AJ17" s="141"/>
      <c r="AK17" s="141"/>
      <c r="AL17" s="141"/>
      <c r="AN17" s="229"/>
    </row>
    <row r="18" spans="1:40" x14ac:dyDescent="0.25">
      <c r="A18" s="141"/>
      <c r="B18" s="141"/>
      <c r="C18" s="141"/>
      <c r="D18" s="212"/>
      <c r="E18" s="141"/>
      <c r="F18" s="141"/>
      <c r="G18" s="141"/>
      <c r="H18" s="1"/>
      <c r="I18" s="1"/>
      <c r="J18" s="1"/>
      <c r="K18" s="1"/>
      <c r="L18" s="1"/>
      <c r="M18" s="1"/>
      <c r="N18" s="1"/>
      <c r="O18" s="1"/>
      <c r="P18" s="1"/>
      <c r="Q18" s="1"/>
      <c r="R18" s="1"/>
      <c r="S18" s="1"/>
      <c r="T18" s="1"/>
      <c r="U18" s="1"/>
      <c r="V18" s="1"/>
      <c r="W18" s="141"/>
      <c r="X18" s="141"/>
      <c r="Y18" s="141"/>
      <c r="Z18" s="141"/>
      <c r="AA18" s="141"/>
      <c r="AB18" s="225"/>
      <c r="AC18" s="1"/>
      <c r="AD18" s="141"/>
      <c r="AE18" s="141"/>
      <c r="AF18" s="141"/>
      <c r="AG18" s="141"/>
      <c r="AH18" s="141"/>
      <c r="AI18" s="141"/>
      <c r="AJ18" s="141"/>
      <c r="AK18" s="141"/>
      <c r="AL18" s="141"/>
      <c r="AN18" s="229"/>
    </row>
    <row r="19" spans="1:40" x14ac:dyDescent="0.25">
      <c r="A19" s="141"/>
      <c r="B19" s="141"/>
      <c r="C19" s="141"/>
      <c r="D19" s="212"/>
      <c r="E19" s="141"/>
      <c r="F19" s="141"/>
      <c r="G19" s="141"/>
      <c r="H19" s="1"/>
      <c r="I19" s="1"/>
      <c r="J19" s="1"/>
      <c r="K19" s="1"/>
      <c r="L19" s="1"/>
      <c r="M19" s="1"/>
      <c r="N19" s="1"/>
      <c r="O19" s="1"/>
      <c r="P19" s="1"/>
      <c r="Q19" s="1"/>
      <c r="R19" s="1"/>
      <c r="S19" s="1"/>
      <c r="T19" s="1"/>
      <c r="U19" s="1"/>
      <c r="V19" s="1"/>
      <c r="W19" s="141"/>
      <c r="X19" s="141"/>
      <c r="Y19" s="141"/>
      <c r="Z19" s="141"/>
      <c r="AA19" s="141"/>
      <c r="AB19" s="141"/>
      <c r="AC19" s="1"/>
      <c r="AD19" s="141"/>
      <c r="AE19" s="141"/>
      <c r="AF19" s="141"/>
      <c r="AG19" s="141"/>
      <c r="AH19" s="141"/>
      <c r="AI19" s="141"/>
      <c r="AJ19" s="141"/>
      <c r="AK19" s="141"/>
      <c r="AL19" s="141"/>
      <c r="AN19" s="229"/>
    </row>
    <row r="20" spans="1:40" x14ac:dyDescent="0.25">
      <c r="A20" s="141"/>
      <c r="B20" s="141"/>
      <c r="C20" s="141"/>
      <c r="D20" s="212"/>
      <c r="E20" s="141"/>
      <c r="F20" s="141"/>
      <c r="G20" s="141"/>
      <c r="H20" s="1"/>
      <c r="I20" s="1"/>
      <c r="J20" s="1"/>
      <c r="K20" s="1"/>
      <c r="L20" s="1"/>
      <c r="M20" s="1"/>
      <c r="N20" s="1"/>
      <c r="O20" s="1"/>
      <c r="P20" s="1"/>
      <c r="Q20" s="1"/>
      <c r="R20" s="1"/>
      <c r="S20" s="1"/>
      <c r="T20" s="1"/>
      <c r="U20" s="1"/>
      <c r="V20" s="1"/>
      <c r="W20" s="141"/>
      <c r="X20" s="141"/>
      <c r="Y20" s="141"/>
      <c r="Z20" s="141"/>
      <c r="AA20" s="141"/>
      <c r="AB20" s="141"/>
      <c r="AC20" s="1"/>
      <c r="AD20" s="141"/>
      <c r="AE20" s="141"/>
      <c r="AF20" s="141"/>
      <c r="AG20" s="141"/>
      <c r="AH20" s="141"/>
      <c r="AI20" s="141"/>
      <c r="AJ20" s="141"/>
      <c r="AK20" s="141"/>
      <c r="AL20" s="141"/>
      <c r="AN20" s="229"/>
    </row>
    <row r="21" spans="1:40" x14ac:dyDescent="0.25">
      <c r="A21" s="141"/>
      <c r="B21" s="141"/>
      <c r="C21" s="141"/>
      <c r="D21" s="212"/>
      <c r="E21" s="141"/>
      <c r="F21" s="141"/>
      <c r="G21" s="141"/>
      <c r="H21" s="1"/>
      <c r="I21" s="1"/>
      <c r="J21" s="1"/>
      <c r="K21" s="1"/>
      <c r="L21" s="1"/>
      <c r="M21" s="1"/>
      <c r="N21" s="1"/>
      <c r="O21" s="1"/>
      <c r="P21" s="1"/>
      <c r="Q21" s="1"/>
      <c r="R21" s="1"/>
      <c r="S21" s="1"/>
      <c r="T21" s="1"/>
      <c r="U21" s="1"/>
      <c r="V21" s="1"/>
      <c r="W21" s="141"/>
      <c r="X21" s="141"/>
      <c r="Y21" s="141"/>
      <c r="Z21" s="141"/>
      <c r="AA21" s="141"/>
      <c r="AB21" s="141"/>
      <c r="AC21" s="134"/>
      <c r="AD21" s="141"/>
      <c r="AE21" s="141"/>
      <c r="AF21" s="141"/>
      <c r="AG21" s="141"/>
      <c r="AH21" s="141"/>
      <c r="AI21" s="141"/>
      <c r="AJ21" s="141"/>
      <c r="AK21" s="141"/>
      <c r="AL21" s="141"/>
      <c r="AN21" s="229"/>
    </row>
    <row r="22" spans="1:40" x14ac:dyDescent="0.25">
      <c r="A22" s="141"/>
      <c r="B22" s="141"/>
      <c r="C22" s="141"/>
      <c r="D22" s="212"/>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34"/>
      <c r="AD22" s="141"/>
      <c r="AE22" s="141"/>
      <c r="AF22" s="141"/>
      <c r="AG22" s="141"/>
      <c r="AH22" s="141"/>
      <c r="AI22" s="141"/>
      <c r="AJ22" s="141"/>
      <c r="AK22" s="141"/>
      <c r="AL22" s="141"/>
      <c r="AN22" s="229"/>
    </row>
    <row r="23" spans="1:40" x14ac:dyDescent="0.25">
      <c r="A23" s="141"/>
      <c r="B23" s="141"/>
      <c r="C23" s="141"/>
      <c r="D23" s="212"/>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34"/>
      <c r="AD23" s="141"/>
      <c r="AE23" s="141"/>
      <c r="AF23" s="141"/>
      <c r="AG23" s="141"/>
      <c r="AH23" s="141"/>
      <c r="AI23" s="141"/>
      <c r="AJ23" s="141"/>
      <c r="AK23" s="141"/>
      <c r="AL23" s="141"/>
      <c r="AN23" s="229"/>
    </row>
    <row r="24" spans="1:40" x14ac:dyDescent="0.25">
      <c r="A24" s="141"/>
      <c r="B24" s="141"/>
      <c r="C24" s="141"/>
      <c r="D24" s="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34"/>
      <c r="AD24" s="141"/>
      <c r="AE24" s="141"/>
      <c r="AF24" s="141"/>
      <c r="AG24" s="141"/>
      <c r="AH24" s="141"/>
      <c r="AI24" s="141"/>
      <c r="AJ24" s="141"/>
      <c r="AK24" s="141"/>
      <c r="AL24" s="141"/>
      <c r="AN24" s="229"/>
    </row>
    <row r="25" spans="1:40" x14ac:dyDescent="0.25">
      <c r="AC25" s="26"/>
      <c r="AD25" s="9"/>
    </row>
    <row r="26" spans="1:40" x14ac:dyDescent="0.25">
      <c r="AC26" s="9"/>
      <c r="AD26" s="9"/>
    </row>
    <row r="27" spans="1:40" x14ac:dyDescent="0.25">
      <c r="AC27" s="9"/>
      <c r="AD27" s="9"/>
    </row>
    <row r="28" spans="1:40" x14ac:dyDescent="0.25">
      <c r="AC28" s="9"/>
      <c r="AD28" s="9"/>
    </row>
    <row r="29" spans="1:40" x14ac:dyDescent="0.25">
      <c r="AC29" s="9"/>
      <c r="AD29" s="9"/>
    </row>
    <row r="30" spans="1:40" x14ac:dyDescent="0.25">
      <c r="AC30" s="9"/>
      <c r="AD30" s="9"/>
    </row>
    <row r="31" spans="1:40" x14ac:dyDescent="0.25">
      <c r="AC31" s="9"/>
      <c r="AD31" s="9"/>
    </row>
    <row r="32" spans="1:40" x14ac:dyDescent="0.25">
      <c r="AC32" s="9"/>
      <c r="AD32" s="9"/>
    </row>
    <row r="33" spans="29:30" x14ac:dyDescent="0.25">
      <c r="AC33" s="9"/>
      <c r="AD33" s="9"/>
    </row>
    <row r="34" spans="29:30" x14ac:dyDescent="0.25">
      <c r="AC34" s="9"/>
      <c r="AD34" s="9"/>
    </row>
    <row r="35" spans="29:30" ht="15" customHeight="1" x14ac:dyDescent="0.25">
      <c r="AC35" s="9"/>
      <c r="AD35" s="9"/>
    </row>
    <row r="36" spans="29:30" x14ac:dyDescent="0.25">
      <c r="AC36" s="9"/>
      <c r="AD36" s="9"/>
    </row>
    <row r="37" spans="29:30" x14ac:dyDescent="0.25">
      <c r="AC37" s="9"/>
      <c r="AD37" s="9"/>
    </row>
    <row r="38" spans="29:30" x14ac:dyDescent="0.25">
      <c r="AC38" s="9"/>
      <c r="AD38" s="9"/>
    </row>
    <row r="39" spans="29:30" x14ac:dyDescent="0.25">
      <c r="AC39" s="9"/>
      <c r="AD39" s="9"/>
    </row>
    <row r="40" spans="29:30" ht="15" customHeight="1" x14ac:dyDescent="0.25">
      <c r="AC40" s="9"/>
      <c r="AD40" s="9"/>
    </row>
    <row r="41" spans="29:30" x14ac:dyDescent="0.25">
      <c r="AC41" s="9"/>
    </row>
    <row r="42" spans="29:30" x14ac:dyDescent="0.25">
      <c r="AC42" s="9"/>
    </row>
    <row r="43" spans="29:30" x14ac:dyDescent="0.25">
      <c r="AC43" s="9"/>
    </row>
    <row r="44" spans="29:30" x14ac:dyDescent="0.25">
      <c r="AC44" s="9"/>
    </row>
    <row r="45" spans="29:30" ht="15" customHeight="1" x14ac:dyDescent="0.25">
      <c r="AC45" s="9"/>
    </row>
    <row r="46" spans="29:30" x14ac:dyDescent="0.25">
      <c r="AC46" s="9"/>
    </row>
    <row r="47" spans="29:30" x14ac:dyDescent="0.25">
      <c r="AC47" s="9"/>
    </row>
    <row r="48" spans="29:30" x14ac:dyDescent="0.25">
      <c r="AC48" s="9"/>
    </row>
    <row r="49" spans="29:29" x14ac:dyDescent="0.25">
      <c r="AC49" s="9"/>
    </row>
    <row r="50" spans="29:29" x14ac:dyDescent="0.25">
      <c r="AC50" s="9"/>
    </row>
    <row r="51" spans="29:29" ht="15" customHeight="1" x14ac:dyDescent="0.25">
      <c r="AC51" s="9"/>
    </row>
    <row r="52" spans="29:29" x14ac:dyDescent="0.25">
      <c r="AC52" s="9"/>
    </row>
    <row r="53" spans="29:29" x14ac:dyDescent="0.25">
      <c r="AC53" s="9"/>
    </row>
    <row r="54" spans="29:29" x14ac:dyDescent="0.25">
      <c r="AC54" s="9"/>
    </row>
    <row r="55" spans="29:29" x14ac:dyDescent="0.25">
      <c r="AC55" s="9"/>
    </row>
    <row r="56" spans="29:29" x14ac:dyDescent="0.25">
      <c r="AC56" s="9"/>
    </row>
    <row r="57" spans="29:29" x14ac:dyDescent="0.25">
      <c r="AC57" s="9"/>
    </row>
    <row r="58" spans="29:29" x14ac:dyDescent="0.25">
      <c r="AC58" s="9"/>
    </row>
    <row r="59" spans="29:29" x14ac:dyDescent="0.25">
      <c r="AC59" s="9"/>
    </row>
    <row r="60" spans="29:29" x14ac:dyDescent="0.25">
      <c r="AC60" s="9"/>
    </row>
    <row r="61" spans="29:29" x14ac:dyDescent="0.25">
      <c r="AC61" s="9"/>
    </row>
    <row r="62" spans="29:29" x14ac:dyDescent="0.25">
      <c r="AC62" s="9"/>
    </row>
    <row r="63" spans="29:29" x14ac:dyDescent="0.25">
      <c r="AC63" s="9"/>
    </row>
    <row r="64" spans="29:29" x14ac:dyDescent="0.25">
      <c r="AC64" s="9"/>
    </row>
    <row r="65" spans="29:29" x14ac:dyDescent="0.25">
      <c r="AC65" s="9"/>
    </row>
    <row r="66" spans="29:29" x14ac:dyDescent="0.25">
      <c r="AC66" s="9"/>
    </row>
    <row r="67" spans="29:29" x14ac:dyDescent="0.25">
      <c r="AC67" s="9"/>
    </row>
    <row r="68" spans="29:29" x14ac:dyDescent="0.25">
      <c r="AC68" s="9"/>
    </row>
    <row r="69" spans="29:29" x14ac:dyDescent="0.25">
      <c r="AC69" s="9"/>
    </row>
    <row r="70" spans="29:29" x14ac:dyDescent="0.25">
      <c r="AC70" s="9"/>
    </row>
    <row r="71" spans="29:29" ht="15" customHeight="1" x14ac:dyDescent="0.25">
      <c r="AC71" s="9"/>
    </row>
    <row r="72" spans="29:29" ht="15" customHeight="1" x14ac:dyDescent="0.25">
      <c r="AC72" s="9"/>
    </row>
    <row r="73" spans="29:29" ht="15" customHeight="1" x14ac:dyDescent="0.25">
      <c r="AC73" s="9"/>
    </row>
    <row r="74" spans="29:29" ht="15" customHeight="1" x14ac:dyDescent="0.25">
      <c r="AC74" s="9"/>
    </row>
    <row r="75" spans="29:29" ht="15" customHeight="1" x14ac:dyDescent="0.25">
      <c r="AC75" s="9"/>
    </row>
    <row r="76" spans="29:29" ht="15" customHeight="1" x14ac:dyDescent="0.25">
      <c r="AC76" s="9"/>
    </row>
    <row r="77" spans="29:29" ht="15" customHeight="1" x14ac:dyDescent="0.25">
      <c r="AC77" s="9"/>
    </row>
    <row r="78" spans="29:29" x14ac:dyDescent="0.25">
      <c r="AC78" s="9"/>
    </row>
    <row r="79" spans="29:29" ht="15" customHeight="1" x14ac:dyDescent="0.25">
      <c r="AC79" s="9"/>
    </row>
    <row r="80" spans="29:29" x14ac:dyDescent="0.25">
      <c r="AC80" s="9"/>
    </row>
    <row r="81" spans="29:30" x14ac:dyDescent="0.25">
      <c r="AC81" s="9"/>
    </row>
    <row r="82" spans="29:30" x14ac:dyDescent="0.25">
      <c r="AC82" s="9"/>
    </row>
    <row r="83" spans="29:30" x14ac:dyDescent="0.25">
      <c r="AC83" s="9"/>
    </row>
    <row r="84" spans="29:30" ht="15" customHeight="1" x14ac:dyDescent="0.25">
      <c r="AC84" s="9"/>
      <c r="AD84" s="9"/>
    </row>
    <row r="85" spans="29:30" x14ac:dyDescent="0.25">
      <c r="AC85" s="9"/>
      <c r="AD85" s="9"/>
    </row>
    <row r="86" spans="29:30" x14ac:dyDescent="0.25">
      <c r="AC86" s="9"/>
      <c r="AD86" s="9"/>
    </row>
    <row r="87" spans="29:30" x14ac:dyDescent="0.25">
      <c r="AC87" s="9"/>
      <c r="AD87" s="9"/>
    </row>
    <row r="88" spans="29:30" x14ac:dyDescent="0.25">
      <c r="AC88" s="9"/>
      <c r="AD88" s="9"/>
    </row>
    <row r="89" spans="29:30" ht="15" customHeight="1" x14ac:dyDescent="0.25">
      <c r="AC89" s="9"/>
      <c r="AD89" s="9"/>
    </row>
    <row r="90" spans="29:30" ht="15" customHeight="1" x14ac:dyDescent="0.25">
      <c r="AC90" s="9"/>
      <c r="AD90" s="9"/>
    </row>
    <row r="91" spans="29:30" ht="15" customHeight="1" x14ac:dyDescent="0.25">
      <c r="AC91" s="9"/>
      <c r="AD91" s="9"/>
    </row>
    <row r="92" spans="29:30" ht="15" customHeight="1" x14ac:dyDescent="0.25">
      <c r="AC92" s="9"/>
      <c r="AD92" s="9"/>
    </row>
    <row r="93" spans="29:30" ht="15" customHeight="1" x14ac:dyDescent="0.25">
      <c r="AC93" s="9"/>
      <c r="AD93" s="9"/>
    </row>
    <row r="94" spans="29:30" ht="15" customHeight="1" x14ac:dyDescent="0.25">
      <c r="AC94" s="9"/>
      <c r="AD94" s="9"/>
    </row>
    <row r="95" spans="29:30" x14ac:dyDescent="0.25">
      <c r="AC95" s="9"/>
      <c r="AD95" s="9"/>
    </row>
    <row r="96" spans="29:30" ht="15" customHeight="1" x14ac:dyDescent="0.25">
      <c r="AC96" s="9"/>
      <c r="AD96" s="9"/>
    </row>
    <row r="97" spans="29:30" ht="15" customHeight="1" x14ac:dyDescent="0.25">
      <c r="AC97" s="9"/>
      <c r="AD97" s="9"/>
    </row>
    <row r="98" spans="29:30" ht="15" customHeight="1" x14ac:dyDescent="0.25">
      <c r="AC98" s="9"/>
      <c r="AD98" s="9"/>
    </row>
    <row r="99" spans="29:30" ht="15" customHeight="1" x14ac:dyDescent="0.25">
      <c r="AC99" s="9"/>
      <c r="AD99" s="9"/>
    </row>
    <row r="100" spans="29:30" x14ac:dyDescent="0.25">
      <c r="AC100" s="9"/>
      <c r="AD100" s="9"/>
    </row>
    <row r="101" spans="29:30" x14ac:dyDescent="0.25">
      <c r="AC101" s="9"/>
      <c r="AD101" s="9"/>
    </row>
    <row r="102" spans="29:30" x14ac:dyDescent="0.25">
      <c r="AC102" s="9"/>
      <c r="AD102" s="9"/>
    </row>
    <row r="103" spans="29:30" x14ac:dyDescent="0.25">
      <c r="AC103" s="9"/>
      <c r="AD103" s="9"/>
    </row>
    <row r="104" spans="29:30" x14ac:dyDescent="0.25">
      <c r="AC104" s="9"/>
      <c r="AD104" s="9"/>
    </row>
    <row r="105" spans="29:30" x14ac:dyDescent="0.25">
      <c r="AC105" s="9"/>
      <c r="AD105" s="9"/>
    </row>
    <row r="106" spans="29:30" x14ac:dyDescent="0.25">
      <c r="AC106" s="9"/>
      <c r="AD106" s="9"/>
    </row>
    <row r="107" spans="29:30" x14ac:dyDescent="0.25">
      <c r="AC107" s="9"/>
      <c r="AD107" s="9"/>
    </row>
    <row r="108" spans="29:30" x14ac:dyDescent="0.25">
      <c r="AC108" s="9"/>
      <c r="AD108" s="9"/>
    </row>
    <row r="109" spans="29:30" x14ac:dyDescent="0.25">
      <c r="AD109" s="9"/>
    </row>
    <row r="112" spans="29:30" x14ac:dyDescent="0.25">
      <c r="AC112" s="9"/>
    </row>
    <row r="113" spans="29:30" x14ac:dyDescent="0.25">
      <c r="AC113" s="9"/>
      <c r="AD113" s="9"/>
    </row>
    <row r="114" spans="29:30" x14ac:dyDescent="0.25">
      <c r="AC114" s="9"/>
      <c r="AD114" s="9"/>
    </row>
    <row r="115" spans="29:30" ht="15" customHeight="1" x14ac:dyDescent="0.25">
      <c r="AC115" s="9"/>
      <c r="AD115" s="9"/>
    </row>
    <row r="116" spans="29:30" x14ac:dyDescent="0.25">
      <c r="AC116" s="9"/>
      <c r="AD116" s="9"/>
    </row>
    <row r="117" spans="29:30" x14ac:dyDescent="0.25">
      <c r="AC117" s="9"/>
      <c r="AD117" s="9"/>
    </row>
    <row r="118" spans="29:30" x14ac:dyDescent="0.25">
      <c r="AC118" s="9"/>
      <c r="AD118" s="9"/>
    </row>
    <row r="119" spans="29:30" x14ac:dyDescent="0.25">
      <c r="AC119" s="9"/>
      <c r="AD119" s="9"/>
    </row>
    <row r="120" spans="29:30" x14ac:dyDescent="0.25">
      <c r="AC120" s="9"/>
      <c r="AD120" s="9"/>
    </row>
    <row r="121" spans="29:30" x14ac:dyDescent="0.25">
      <c r="AC121" s="9"/>
      <c r="AD121" s="9"/>
    </row>
    <row r="122" spans="29:30" x14ac:dyDescent="0.25">
      <c r="AC122" s="9"/>
      <c r="AD122" s="9"/>
    </row>
    <row r="123" spans="29:30" ht="28.5" customHeight="1" x14ac:dyDescent="0.25">
      <c r="AC123" s="9"/>
      <c r="AD123" s="9"/>
    </row>
    <row r="124" spans="29:30" x14ac:dyDescent="0.25">
      <c r="AC124" s="9"/>
      <c r="AD124" s="9"/>
    </row>
    <row r="125" spans="29:30" x14ac:dyDescent="0.25">
      <c r="AC125" s="9"/>
      <c r="AD125" s="9"/>
    </row>
    <row r="126" spans="29:30" x14ac:dyDescent="0.25">
      <c r="AC126" s="9"/>
      <c r="AD126" s="9"/>
    </row>
    <row r="127" spans="29:30" x14ac:dyDescent="0.25">
      <c r="AC127" s="9"/>
      <c r="AD127" s="9"/>
    </row>
    <row r="128" spans="29:30" x14ac:dyDescent="0.25">
      <c r="AC128" s="9"/>
      <c r="AD128" s="9"/>
    </row>
    <row r="129" spans="29:30" x14ac:dyDescent="0.25">
      <c r="AC129" s="9"/>
      <c r="AD129" s="9"/>
    </row>
    <row r="130" spans="29:30" x14ac:dyDescent="0.25">
      <c r="AC130" s="9"/>
      <c r="AD130" s="9"/>
    </row>
    <row r="131" spans="29:30" x14ac:dyDescent="0.25">
      <c r="AC131" s="9"/>
      <c r="AD131" s="9"/>
    </row>
    <row r="132" spans="29:30" x14ac:dyDescent="0.25">
      <c r="AC132" s="9"/>
      <c r="AD132" s="9"/>
    </row>
    <row r="133" spans="29:30" x14ac:dyDescent="0.25">
      <c r="AC133" s="9"/>
      <c r="AD133" s="9"/>
    </row>
    <row r="134" spans="29:30" x14ac:dyDescent="0.25">
      <c r="AC134" s="9"/>
      <c r="AD134" s="9"/>
    </row>
    <row r="135" spans="29:30" x14ac:dyDescent="0.25">
      <c r="AC135" s="9"/>
      <c r="AD135" s="9"/>
    </row>
    <row r="136" spans="29:30" x14ac:dyDescent="0.25">
      <c r="AD136" s="9"/>
    </row>
    <row r="139" spans="29:30" ht="15" customHeight="1" x14ac:dyDescent="0.25"/>
    <row r="140" spans="29:30" ht="15" customHeight="1" x14ac:dyDescent="0.25"/>
    <row r="145" ht="15" customHeight="1" x14ac:dyDescent="0.25"/>
    <row r="165" ht="28.5" customHeight="1" x14ac:dyDescent="0.25"/>
    <row r="173" ht="15" customHeight="1" x14ac:dyDescent="0.25"/>
    <row r="179" ht="15" customHeight="1" x14ac:dyDescent="0.25"/>
  </sheetData>
  <pageMargins left="0.19685039370078741" right="0.44" top="0.9" bottom="0.39" header="0.19685039370078741" footer="0.15748031496062992"/>
  <pageSetup scale="90" orientation="landscape" r:id="rId1"/>
  <headerFooter>
    <oddHeader xml:space="preserve">&amp;CUNED
VICERRECTORÍA DE PLANIFICACIÓN
PROVAGARI
&amp;"-,Negrita"ESTRUCTURA DE RIESGOS&amp;"-,Normal"
</oddHeader>
    <oddFooter>Página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e309ded-c02a-49d7-854f-1a2a6772fc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065F6383F76774685B98705989F4961" ma:contentTypeVersion="15" ma:contentTypeDescription="Crear nuevo documento." ma:contentTypeScope="" ma:versionID="cc49537d79b504c111bbd62486d6e762">
  <xsd:schema xmlns:xsd="http://www.w3.org/2001/XMLSchema" xmlns:xs="http://www.w3.org/2001/XMLSchema" xmlns:p="http://schemas.microsoft.com/office/2006/metadata/properties" xmlns:ns3="f7bfb619-7505-4cf0-aeeb-8ff4cda353d7" xmlns:ns4="6e309ded-c02a-49d7-854f-1a2a6772fcf4" targetNamespace="http://schemas.microsoft.com/office/2006/metadata/properties" ma:root="true" ma:fieldsID="8ee9ffb46075427f69aa6587c5e1fbc7" ns3:_="" ns4:_="">
    <xsd:import namespace="f7bfb619-7505-4cf0-aeeb-8ff4cda353d7"/>
    <xsd:import namespace="6e309ded-c02a-49d7-854f-1a2a6772fcf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bfb619-7505-4cf0-aeeb-8ff4cda353d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309ded-c02a-49d7-854f-1a2a6772fcf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C8FCA1-C7D0-43D9-A425-F92CEFD4E52C}">
  <ds:schemaRefs>
    <ds:schemaRef ds:uri="http://purl.org/dc/dcmitype/"/>
    <ds:schemaRef ds:uri="http://schemas.openxmlformats.org/package/2006/metadata/core-properties"/>
    <ds:schemaRef ds:uri="6e309ded-c02a-49d7-854f-1a2a6772fcf4"/>
    <ds:schemaRef ds:uri="http://schemas.microsoft.com/office/2006/documentManagement/types"/>
    <ds:schemaRef ds:uri="http://purl.org/dc/elements/1.1/"/>
    <ds:schemaRef ds:uri="http://purl.org/dc/terms/"/>
    <ds:schemaRef ds:uri="http://schemas.microsoft.com/office/infopath/2007/PartnerControls"/>
    <ds:schemaRef ds:uri="f7bfb619-7505-4cf0-aeeb-8ff4cda353d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EE8105B-743E-46E8-85AA-210CFCA722FA}">
  <ds:schemaRefs>
    <ds:schemaRef ds:uri="http://schemas.microsoft.com/sharepoint/v3/contenttype/forms"/>
  </ds:schemaRefs>
</ds:datastoreItem>
</file>

<file path=customXml/itemProps3.xml><?xml version="1.0" encoding="utf-8"?>
<ds:datastoreItem xmlns:ds="http://schemas.openxmlformats.org/officeDocument/2006/customXml" ds:itemID="{7BB3B2ED-2C08-4469-8199-8E8940D56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bfb619-7505-4cf0-aeeb-8ff4cda353d7"/>
    <ds:schemaRef ds:uri="6e309ded-c02a-49d7-854f-1a2a6772fc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88</vt:i4>
      </vt:variant>
    </vt:vector>
  </HeadingPairs>
  <TitlesOfParts>
    <vt:vector size="108" baseType="lpstr">
      <vt:lpstr>prueba</vt:lpstr>
      <vt:lpstr>Estructura de riesgos_UNED</vt:lpstr>
      <vt:lpstr>Estructura de riesgos de TI</vt:lpstr>
      <vt:lpstr>Etapa 1 Identificación</vt:lpstr>
      <vt:lpstr>Mapa de Calor</vt:lpstr>
      <vt:lpstr>Base calculos</vt:lpstr>
      <vt:lpstr>Estructura Presupuestaria</vt:lpstr>
      <vt:lpstr>Estructura formulada</vt:lpstr>
      <vt:lpstr>Base calculos 3</vt:lpstr>
      <vt:lpstr>Análisis Riesgo Puro</vt:lpstr>
      <vt:lpstr>Estructura de Riesgos 2013</vt:lpstr>
      <vt:lpstr>Probabilida e Impacto</vt:lpstr>
      <vt:lpstr>Mapa de Riesgo</vt:lpstr>
      <vt:lpstr>Hoja1</vt:lpstr>
      <vt:lpstr>Mapa de Calor (2)</vt:lpstr>
      <vt:lpstr>Etapa 2 Análisis R.Control</vt:lpstr>
      <vt:lpstr>Evaluación</vt:lpstr>
      <vt:lpstr>Administración</vt:lpstr>
      <vt:lpstr>Informe de adm del riesgo</vt:lpstr>
      <vt:lpstr>Lista de participantes</vt:lpstr>
      <vt:lpstr>_1_DIRECCION_SUPERIOR_Y_PLANIFICACION</vt:lpstr>
      <vt:lpstr>_2._ADMINISTRACION_GENERAL</vt:lpstr>
      <vt:lpstr>_3._VIDA_ESTUDIANTIL</vt:lpstr>
      <vt:lpstr>_4._DOCENCIA</vt:lpstr>
      <vt:lpstr>_5._EXTENSION</vt:lpstr>
      <vt:lpstr>_6._INVESTIGACIÓN</vt:lpstr>
      <vt:lpstr>_7._PRODUCCION_Y_DISTRIBUCION_DE_MATERIALES</vt:lpstr>
      <vt:lpstr>_8._INVERSIONES</vt:lpstr>
      <vt:lpstr>_9._ACUERDO_DE_MEJORAMIENTO_INSTITUCIONAL__AMI</vt:lpstr>
      <vt:lpstr>'Estructura de Riesgos 2013'!_ftnref1</vt:lpstr>
      <vt:lpstr>Actividades_de_control_sobre_el_patrimonio</vt:lpstr>
      <vt:lpstr>Ambiental</vt:lpstr>
      <vt:lpstr>Ámbitos</vt:lpstr>
      <vt:lpstr>'Estructura de Riesgos 2013'!Área_de_impresión</vt:lpstr>
      <vt:lpstr>'Informe de adm del riesgo'!Área_de_impresión</vt:lpstr>
      <vt:lpstr>'Lista de participantes'!Área_de_impresión</vt:lpstr>
      <vt:lpstr>'Mapa de Calor'!Área_de_impresión</vt:lpstr>
      <vt:lpstr>Calidad</vt:lpstr>
      <vt:lpstr>Capacidad_de_respuesta</vt:lpstr>
      <vt:lpstr>Compras_e_Inventarios</vt:lpstr>
      <vt:lpstr>Comunicación</vt:lpstr>
      <vt:lpstr>Contratos_Comerciales</vt:lpstr>
      <vt:lpstr>Cooperación</vt:lpstr>
      <vt:lpstr>Crédito</vt:lpstr>
      <vt:lpstr>De_continuidad</vt:lpstr>
      <vt:lpstr>Documentación</vt:lpstr>
      <vt:lpstr>Efectividad</vt:lpstr>
      <vt:lpstr>Estratégico_Dirección</vt:lpstr>
      <vt:lpstr>Estratégicos</vt:lpstr>
      <vt:lpstr>Financieros</vt:lpstr>
      <vt:lpstr>Fraude</vt:lpstr>
      <vt:lpstr>Imagen</vt:lpstr>
      <vt:lpstr>Indicadores_de_Gestión</vt:lpstr>
      <vt:lpstr>Información</vt:lpstr>
      <vt:lpstr>Infraestructura_de_TI</vt:lpstr>
      <vt:lpstr>Instalaciones_físicas</vt:lpstr>
      <vt:lpstr>Integridad</vt:lpstr>
      <vt:lpstr>Integridad__Riesgos_asociados_con_la_autorización__completitud_y_exactitud_de_la_entrada__procesamiento_y_reportes_de_las_aplicaciones_utilizadas_en_una_organización._Aplican_en_cada_aspecto_de_un_sistema_de_soporte_de_procesamiento_de_negocio_y_están_pre</vt:lpstr>
      <vt:lpstr>Legales</vt:lpstr>
      <vt:lpstr>Liquidez</vt:lpstr>
      <vt:lpstr>Mercado</vt:lpstr>
      <vt:lpstr>Normativa_interna</vt:lpstr>
      <vt:lpstr>Operativo</vt:lpstr>
      <vt:lpstr>Operativos</vt:lpstr>
      <vt:lpstr>Planificación_de_Recursos</vt:lpstr>
      <vt:lpstr>Planificación_Estratégica</vt:lpstr>
      <vt:lpstr>Políticas_Públicas</vt:lpstr>
      <vt:lpstr>PROGRAMAS</vt:lpstr>
      <vt:lpstr>Proyectos_Nacionales_e_Internacionales</vt:lpstr>
      <vt:lpstr>Riesgo_de_Infraestructura</vt:lpstr>
      <vt:lpstr>Riesgos_de_Acceso</vt:lpstr>
      <vt:lpstr>Salud_ocupacional_e_higiene_laboral</vt:lpstr>
      <vt:lpstr>Satisfacción_del_cliente</vt:lpstr>
      <vt:lpstr>Seguridad</vt:lpstr>
      <vt:lpstr>Seguridad_digital</vt:lpstr>
      <vt:lpstr>Seguridad_informática_General</vt:lpstr>
      <vt:lpstr>Servicios_básicos</vt:lpstr>
      <vt:lpstr>Servicios_generales</vt:lpstr>
      <vt:lpstr>Sistemas_de_información_y_sitios_web</vt:lpstr>
      <vt:lpstr>Software_institucional</vt:lpstr>
      <vt:lpstr>Subprograma_01_Administración_General</vt:lpstr>
      <vt:lpstr>Subprograma_01_Asuntos_Estudiantiles</vt:lpstr>
      <vt:lpstr>Subprograma_01_Dirección_Superior</vt:lpstr>
      <vt:lpstr>Subprograma_01_Elaboración_de_Materiales</vt:lpstr>
      <vt:lpstr>Subprograma_01_Extensión</vt:lpstr>
      <vt:lpstr>Subprograma_01_Gestión_Administrativa</vt:lpstr>
      <vt:lpstr>Subprograma_01_Inversiones</vt:lpstr>
      <vt:lpstr>Subprograma_01_Investigación</vt:lpstr>
      <vt:lpstr>Subprograma_01_Servicios_de_Apoyo_a_la_Docencia</vt:lpstr>
      <vt:lpstr>Subprograma_02_Actividades_Estudiantiles</vt:lpstr>
      <vt:lpstr>Subprograma_02_Docente</vt:lpstr>
      <vt:lpstr>Subprograma_02_Fondo_del_Sistema</vt:lpstr>
      <vt:lpstr>Subprograma_02_Iniciativas_del_AMI_–_UNED</vt:lpstr>
      <vt:lpstr>Subprograma_02_Planificación</vt:lpstr>
      <vt:lpstr>Subprograma_02_Producción_y_Distribución_de_Materiales</vt:lpstr>
      <vt:lpstr>Subprograma_03_Auditoría</vt:lpstr>
      <vt:lpstr>Subprograma_03_Posgrados</vt:lpstr>
      <vt:lpstr>Subprograma_04_Centros_Universitarios</vt:lpstr>
      <vt:lpstr>Subprograma_07_Gobierno_Digital</vt:lpstr>
      <vt:lpstr>Subprograma_10_Fondo_del_Sistema_Área_Administrativa</vt:lpstr>
      <vt:lpstr>Subprograma_10_Fondo_del_Sistema_Área_Docencia</vt:lpstr>
      <vt:lpstr>Subprograma_10_Fondo_del_Sistema_Área_Extensión</vt:lpstr>
      <vt:lpstr>Subprograma_10_Fondo_del_Sistema_Área_Investigación</vt:lpstr>
      <vt:lpstr>Subprograma_10_Fondo_del_Sistema_Área_Producción_de_Materiales</vt:lpstr>
      <vt:lpstr>Subprograma_10_Fondo_del_Sistema_Área_Vida_Estudiantil</vt:lpstr>
      <vt:lpstr>Subprograma_16_Sede_Interuniversitaria_de_Alajuela</vt:lpstr>
      <vt:lpstr>Talento_Humano</vt:lpstr>
      <vt:lpstr>'Estructura de Riesgos 2013'!Títulos_a_imprimir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Vinicio Quesada Segura</dc:creator>
  <cp:lastModifiedBy>Vivian Chavarría Jiménez</cp:lastModifiedBy>
  <cp:lastPrinted>2017-10-20T21:20:10Z</cp:lastPrinted>
  <dcterms:created xsi:type="dcterms:W3CDTF">2013-10-23T15:34:43Z</dcterms:created>
  <dcterms:modified xsi:type="dcterms:W3CDTF">2023-10-11T00:36:16Z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0x010100A065F6383F76774685B98705989F4961</vt:lpwstr>
  </property>
</Properties>
</file>